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BSTRACT" sheetId="1" r:id="rId1"/>
    <sheet name="Cap. Income" sheetId="2" state="hidden" r:id="rId2"/>
    <sheet name="Rev income" sheetId="3" state="hidden" r:id="rId3"/>
    <sheet name="Rev Exp" sheetId="4" state="hidden" r:id="rId4"/>
    <sheet name="Cap.Exp" sheetId="5" state="hidden" r:id="rId5"/>
    <sheet name="Sheet1" sheetId="6" state="hidden" r:id="rId6"/>
  </sheets>
  <definedNames>
    <definedName name="_GoBack" localSheetId="0">'ABSTRACT'!$B$124</definedName>
    <definedName name="_Toc305999432" localSheetId="0">'ABSTRACT'!$A$7</definedName>
    <definedName name="_Toc305999434" localSheetId="0">'ABSTRACT'!$A$139</definedName>
    <definedName name="_Toc305999436" localSheetId="0">'ABSTRACT'!$A$206</definedName>
    <definedName name="_Toc305999437" localSheetId="0">'ABSTRACT'!$A$483</definedName>
    <definedName name="_xlnm.Print_Area" localSheetId="1">'Cap. Income'!$A$1:$L$68</definedName>
    <definedName name="_xlnm.Print_Area" localSheetId="4">'Cap.Exp'!$A$1:$L$223</definedName>
    <definedName name="_xlnm.Print_Area" localSheetId="3">'Rev Exp'!$A$1:$L$279</definedName>
    <definedName name="_xlnm.Print_Area" localSheetId="2">'Rev income'!$A$1:$L$143</definedName>
    <definedName name="_xlnm.Print_Titles" localSheetId="1">'Cap. Income'!$6:$7</definedName>
    <definedName name="_xlnm.Print_Titles" localSheetId="2">'Rev income'!$7:$8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4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PBI+HON TADA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3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PBI+HON TADA</t>
        </r>
      </text>
    </comment>
  </commentList>
</comments>
</file>

<file path=xl/sharedStrings.xml><?xml version="1.0" encoding="utf-8"?>
<sst xmlns="http://schemas.openxmlformats.org/spreadsheetml/2006/main" count="1514" uniqueCount="539">
  <si>
    <t>Form: BUD 1 - Revenue Income Budget Estimates</t>
  </si>
  <si>
    <t>REVENUE INCOME BUDGET ESTIMATES</t>
  </si>
  <si>
    <t>Sl No</t>
  </si>
  <si>
    <t>Major Account Head</t>
  </si>
  <si>
    <r>
      <t>[</t>
    </r>
    <r>
      <rPr>
        <b/>
        <i/>
        <sz val="10"/>
        <color indexed="8"/>
        <rFont val="Times New Roman"/>
        <family val="1"/>
      </rPr>
      <t>Indicative Heads</t>
    </r>
    <r>
      <rPr>
        <b/>
        <sz val="10"/>
        <color indexed="8"/>
        <rFont val="Times New Roman"/>
        <family val="1"/>
      </rPr>
      <t>]</t>
    </r>
  </si>
  <si>
    <t>Account Code</t>
  </si>
  <si>
    <t>Revised Estimates for Previous Year</t>
  </si>
  <si>
    <t>Actual for Previous Year</t>
  </si>
  <si>
    <t>Budget Estimates for the Current Year</t>
  </si>
  <si>
    <t>Revised Budget Estimates for Current Year</t>
  </si>
  <si>
    <t>Budget Estimates for Next Year</t>
  </si>
  <si>
    <t>Allocation</t>
  </si>
  <si>
    <t>Quarter 1</t>
  </si>
  <si>
    <t>Quarter 2</t>
  </si>
  <si>
    <t>Quarter 3</t>
  </si>
  <si>
    <t>Quarter 4</t>
  </si>
  <si>
    <t>Revenue Income</t>
  </si>
  <si>
    <t>Rates and Tax Revenue</t>
  </si>
  <si>
    <t>Total - Rates and Tax Revenue</t>
  </si>
  <si>
    <t>Assigned Revenues &amp; Compensation</t>
  </si>
  <si>
    <t>subtotal</t>
  </si>
  <si>
    <t>Compensation in lieu of Taxes &amp; Duties</t>
  </si>
  <si>
    <t>Compensation in lieu of Concessions</t>
  </si>
  <si>
    <t>Total - Assigned Revenues &amp; Compensation</t>
  </si>
  <si>
    <t xml:space="preserve">Rental Income from Municipal Properties </t>
  </si>
  <si>
    <t xml:space="preserve">Total - Rental Income from Municipal Properties </t>
  </si>
  <si>
    <t xml:space="preserve">Fees &amp; User Charges </t>
  </si>
  <si>
    <t>Total - Fees &amp; User Charges</t>
  </si>
  <si>
    <t xml:space="preserve">Sale &amp; Hire Charges </t>
  </si>
  <si>
    <t xml:space="preserve">Total - Sale &amp; Hire Charges </t>
  </si>
  <si>
    <t xml:space="preserve">Revenue Grants, Contribution and Subsidies </t>
  </si>
  <si>
    <t>Revenue Grants</t>
  </si>
  <si>
    <t>Re-imbursement for expenses</t>
  </si>
  <si>
    <t>Subtotal</t>
  </si>
  <si>
    <t xml:space="preserve">Contribution towards schemes </t>
  </si>
  <si>
    <t xml:space="preserve">Total - Revenue Grants, Contribution and Subsidies </t>
  </si>
  <si>
    <t xml:space="preserve">Income from Investments </t>
  </si>
  <si>
    <t xml:space="preserve">Others </t>
  </si>
  <si>
    <t xml:space="preserve">Total - Income from Investments </t>
  </si>
  <si>
    <t xml:space="preserve">Interest Earned </t>
  </si>
  <si>
    <t xml:space="preserve">Total - Interest Earned </t>
  </si>
  <si>
    <t xml:space="preserve">Other Income </t>
  </si>
  <si>
    <t xml:space="preserve">Total - Other Income </t>
  </si>
  <si>
    <t>Total - Revenue Income</t>
  </si>
  <si>
    <t>Form: BUD 2 - Capital Receipts Budget Estimates</t>
  </si>
  <si>
    <t>[Indicative Heads]</t>
  </si>
  <si>
    <t>Capital Receipts</t>
  </si>
  <si>
    <t xml:space="preserve">Grants, Contribution for specific purposes </t>
  </si>
  <si>
    <t xml:space="preserve">Secured Loans </t>
  </si>
  <si>
    <t xml:space="preserve">Total - Secured Loans </t>
  </si>
  <si>
    <t xml:space="preserve">Unsecured Loans </t>
  </si>
  <si>
    <t xml:space="preserve">Total - Unsecured Loans </t>
  </si>
  <si>
    <t>Deposits</t>
  </si>
  <si>
    <t>Total - Deposits</t>
  </si>
  <si>
    <t xml:space="preserve">Deposit works </t>
  </si>
  <si>
    <t xml:space="preserve">Total - Deposit works </t>
  </si>
  <si>
    <t>Total Capital Receipts</t>
  </si>
  <si>
    <t>Form: BUD 3 - Detailed Revenue Expenditure Budget Estimates</t>
  </si>
  <si>
    <t>DETAILED REVENUE EXPENDITURE BUDGET ESTIMATES</t>
  </si>
  <si>
    <t>Revenue Expenditures</t>
  </si>
  <si>
    <t>Establishment Expenses</t>
  </si>
  <si>
    <t>sub-total</t>
  </si>
  <si>
    <t>Benefits and Allowances</t>
  </si>
  <si>
    <t>Pension</t>
  </si>
  <si>
    <t>Other Terminal &amp; Retirement Benefits</t>
  </si>
  <si>
    <t>Total - Establishment Expenses</t>
  </si>
  <si>
    <t>Administrative Expenses</t>
  </si>
  <si>
    <t>Office Maintenance</t>
  </si>
  <si>
    <t>Communication Expenses</t>
  </si>
  <si>
    <t>Books &amp; Periodicals</t>
  </si>
  <si>
    <t xml:space="preserve">Printing and Stationery </t>
  </si>
  <si>
    <t xml:space="preserve">Travelling &amp; Conveyance </t>
  </si>
  <si>
    <t xml:space="preserve">Insurance </t>
  </si>
  <si>
    <t>Vehicles</t>
  </si>
  <si>
    <t xml:space="preserve">Audit Fees </t>
  </si>
  <si>
    <t xml:space="preserve">Legal Expenses </t>
  </si>
  <si>
    <t xml:space="preserve">Professional and Other Fees </t>
  </si>
  <si>
    <t xml:space="preserve">Advertisement and Publicity </t>
  </si>
  <si>
    <t>Other Administrative Expenses</t>
  </si>
  <si>
    <t>Total - Administrative Expenses</t>
  </si>
  <si>
    <t xml:space="preserve">Operations &amp; Maintenance </t>
  </si>
  <si>
    <t xml:space="preserve">Raw Water </t>
  </si>
  <si>
    <t xml:space="preserve">Consumption of Stores </t>
  </si>
  <si>
    <t xml:space="preserve">Hire Charges </t>
  </si>
  <si>
    <t xml:space="preserve">Repairs &amp; maintenance -Infrastructure Assets </t>
  </si>
  <si>
    <t>Public Lighting</t>
  </si>
  <si>
    <t xml:space="preserve">Repairs &amp; maintenance -Civic Amenities </t>
  </si>
  <si>
    <t xml:space="preserve">Repairs &amp; maintenance -Buildings </t>
  </si>
  <si>
    <t xml:space="preserve">Repairs &amp; maintenance -Vehicles </t>
  </si>
  <si>
    <t>Repairs &amp; Maintenance - Furniture</t>
  </si>
  <si>
    <t>Repairs &amp; Maintenance - Office Equipments</t>
  </si>
  <si>
    <t>Repairs &amp; Maintenance - Electrical Appliances</t>
  </si>
  <si>
    <t xml:space="preserve">Other operating &amp; maintenance expenses </t>
  </si>
  <si>
    <t xml:space="preserve">Total - Operations &amp; Maintenance </t>
  </si>
  <si>
    <t xml:space="preserve">Interest &amp; Finance Charges </t>
  </si>
  <si>
    <t xml:space="preserve">Interest on Loans from Central Government </t>
  </si>
  <si>
    <t xml:space="preserve">Interest on Loans from State Government </t>
  </si>
  <si>
    <t xml:space="preserve">Interest on Loans from Government Bodies &amp; associations </t>
  </si>
  <si>
    <t xml:space="preserve">Interest on Loans from International Agencies </t>
  </si>
  <si>
    <t xml:space="preserve">Interest on Loans from Banks &amp; Other Financial Institutions </t>
  </si>
  <si>
    <t xml:space="preserve">Other Term Loans </t>
  </si>
  <si>
    <t xml:space="preserve">Bank Charges </t>
  </si>
  <si>
    <t xml:space="preserve">Other Finance Expenses </t>
  </si>
  <si>
    <t xml:space="preserve">Total - Interest &amp; Finance Charges </t>
  </si>
  <si>
    <t xml:space="preserve">Programme Expenses </t>
  </si>
  <si>
    <t xml:space="preserve">Own Programme </t>
  </si>
  <si>
    <t xml:space="preserve">Share in programme of others </t>
  </si>
  <si>
    <t xml:space="preserve">Total - Programme Expenses </t>
  </si>
  <si>
    <t xml:space="preserve">Contributions </t>
  </si>
  <si>
    <t xml:space="preserve">Subsidies </t>
  </si>
  <si>
    <t xml:space="preserve">Miscellaneous Expenses </t>
  </si>
  <si>
    <t xml:space="preserve">Loss on disposal of Assets </t>
  </si>
  <si>
    <t xml:space="preserve">Loss on disposal of Investments </t>
  </si>
  <si>
    <t>Other Miscellaneous Expenses</t>
  </si>
  <si>
    <t xml:space="preserve">Total - Miscellaneous Expenses </t>
  </si>
  <si>
    <t>Transfer to Fund</t>
  </si>
  <si>
    <t>Transfer to Corporator Fund</t>
  </si>
  <si>
    <t>Transfer to Employee Fund</t>
  </si>
  <si>
    <t>Total - Transfer to Fund</t>
  </si>
  <si>
    <t>Form: BUD 4 - Detailed Capital Expenditure Budget Estimates</t>
  </si>
  <si>
    <t>DETAILED CAPITAL EXPENDITURE BUDGET ESTIMATES</t>
  </si>
  <si>
    <t>Capital Expenditures</t>
  </si>
  <si>
    <t xml:space="preserve">Fixed Assets </t>
  </si>
  <si>
    <t>Land</t>
  </si>
  <si>
    <t>Buildings</t>
  </si>
  <si>
    <t>Roads &amp; Bridges</t>
  </si>
  <si>
    <t>Sewerage and Drainage</t>
  </si>
  <si>
    <t>Waterways</t>
  </si>
  <si>
    <t>Office &amp; Other Equipments</t>
  </si>
  <si>
    <t>Furniture, Fixtures, Fittings and Electrical Appliances</t>
  </si>
  <si>
    <t>Other Fixed Assets</t>
  </si>
  <si>
    <t xml:space="preserve">Total - Fixed Assets </t>
  </si>
  <si>
    <t xml:space="preserve">Capital Work -in - progress </t>
  </si>
  <si>
    <t xml:space="preserve">Assets out of Specific Grants </t>
  </si>
  <si>
    <t xml:space="preserve">Assets out of Special funds </t>
  </si>
  <si>
    <t xml:space="preserve">Assets out of Specific Schemes </t>
  </si>
  <si>
    <t>Assets out of Own Resources</t>
  </si>
  <si>
    <t xml:space="preserve">Total - Capital Work -in - progress </t>
  </si>
  <si>
    <t xml:space="preserve">Investments -General Fund </t>
  </si>
  <si>
    <t xml:space="preserve">Central Government Securities </t>
  </si>
  <si>
    <t xml:space="preserve">State Government Securities </t>
  </si>
  <si>
    <t xml:space="preserve">Debentures and Bonds </t>
  </si>
  <si>
    <t xml:space="preserve">Preference Shares </t>
  </si>
  <si>
    <t xml:space="preserve">Equity Shares </t>
  </si>
  <si>
    <t xml:space="preserve">Units of Mutual Funds </t>
  </si>
  <si>
    <t xml:space="preserve">Other Investments </t>
  </si>
  <si>
    <t xml:space="preserve">Total - Investments -General Fund </t>
  </si>
  <si>
    <t xml:space="preserve">Investments -Other Funds </t>
  </si>
  <si>
    <t xml:space="preserve">Total - Investments -Other Funds </t>
  </si>
  <si>
    <t>Stocks/Inventory</t>
  </si>
  <si>
    <t xml:space="preserve">Loose Tools </t>
  </si>
  <si>
    <t>Total - Stocks/Inventory</t>
  </si>
  <si>
    <t>Loans, Advances and Deposits</t>
  </si>
  <si>
    <t xml:space="preserve">Employee Provident Fund Loans </t>
  </si>
  <si>
    <t xml:space="preserve">Loans to Others </t>
  </si>
  <si>
    <t xml:space="preserve">Advance to Suppliers and contractors </t>
  </si>
  <si>
    <t xml:space="preserve">Advance to others </t>
  </si>
  <si>
    <t xml:space="preserve">Deposits with External Agencies </t>
  </si>
  <si>
    <t>Total - Loans, Advances and Deposits</t>
  </si>
  <si>
    <t>Other Assets</t>
  </si>
  <si>
    <t xml:space="preserve">Interest Control Payable </t>
  </si>
  <si>
    <t>Total - Other Assets</t>
  </si>
  <si>
    <t>Miscellaneous Expenditure</t>
  </si>
  <si>
    <t>Total - Miscellaneous Expenditure</t>
  </si>
  <si>
    <t xml:space="preserve">   Taxes &amp; Duties Collected by Others</t>
  </si>
  <si>
    <t>Sl. No.</t>
  </si>
  <si>
    <t xml:space="preserve">    Interest </t>
  </si>
  <si>
    <t xml:space="preserve">    Dividend </t>
  </si>
  <si>
    <t xml:space="preserve"> Total - Grants, Contribution for specific purposes </t>
  </si>
  <si>
    <t>FINANICAL YEAR 2016-17</t>
  </si>
  <si>
    <t xml:space="preserve">   Salaries, Wages and Bonus</t>
  </si>
  <si>
    <t xml:space="preserve">  Rent, Rates and Taxes</t>
  </si>
  <si>
    <t xml:space="preserve"> Repairs &amp; Maintenance -Others Fixed Assets</t>
  </si>
  <si>
    <t xml:space="preserve"> Repairs &amp; Maintenance -Others</t>
  </si>
  <si>
    <t xml:space="preserve">  Election Expenses </t>
  </si>
  <si>
    <t>Hospital Expenses-Medicine&amp; consumable</t>
  </si>
  <si>
    <t>Total Revenue Expenditure</t>
  </si>
  <si>
    <t>FINANCIAL YEAR  2016-17</t>
  </si>
  <si>
    <t>Plant &amp; Machinery( Fogging Machine)</t>
  </si>
  <si>
    <t>Tri-cycle</t>
  </si>
  <si>
    <t>Transfer to Bustee service account</t>
  </si>
  <si>
    <t>FINANCIAL YEAR   2016-17</t>
  </si>
  <si>
    <t>Total Revenue Income</t>
  </si>
  <si>
    <t xml:space="preserve">Total Expenditure </t>
  </si>
  <si>
    <t>Opening Balance</t>
  </si>
  <si>
    <t>Closing Balance</t>
  </si>
  <si>
    <t xml:space="preserve">BUD3:-Total Revenue Expenditure </t>
  </si>
  <si>
    <t>BUD4:-Total Capital Expenditure</t>
  </si>
  <si>
    <t>BUD1:-Total Revenue Income</t>
  </si>
  <si>
    <t xml:space="preserve">BUD2:- Total Capital Receipts </t>
  </si>
  <si>
    <t>Salaries &amp; Allowances - Officers</t>
  </si>
  <si>
    <t>Salaries &amp; Allowances - Staff</t>
  </si>
  <si>
    <t>Bonus &amp; Ex-Gratia</t>
  </si>
  <si>
    <t>Revised pay arrear</t>
  </si>
  <si>
    <t>Remuneration &amp; Fees - Mayor</t>
  </si>
  <si>
    <t>Remuneration &amp; Fees - Councillors</t>
  </si>
  <si>
    <t>Remuneration &amp; Fees - Mayor-in-Council</t>
  </si>
  <si>
    <t>Remuneration &amp; Fees - Officers &amp; staffs</t>
  </si>
  <si>
    <t>Leave Travel Concession</t>
  </si>
  <si>
    <t>Medical Allowance</t>
  </si>
  <si>
    <t>Uniform Allowance</t>
  </si>
  <si>
    <t>Compensation to Staff</t>
  </si>
  <si>
    <t>Staff welfare expenses</t>
  </si>
  <si>
    <t>Staff training expenses</t>
  </si>
  <si>
    <t>Leave Salary</t>
  </si>
  <si>
    <t xml:space="preserve">Pension / Family Pension </t>
  </si>
  <si>
    <t xml:space="preserve">Contribution for deficit in Pension Fund </t>
  </si>
  <si>
    <t>Contributory Pension / Family Pension</t>
  </si>
  <si>
    <t>Death cum Retirement Benefit</t>
  </si>
  <si>
    <t>Retirement Gratuity</t>
  </si>
  <si>
    <t>Leave Encashment</t>
  </si>
  <si>
    <t>Provident Fund Contribution</t>
  </si>
  <si>
    <t>Contribution for deficit in Provident Fund</t>
  </si>
  <si>
    <t>Rent - Office building</t>
  </si>
  <si>
    <t>Rent – Others</t>
  </si>
  <si>
    <t>Rates and Taxes</t>
  </si>
  <si>
    <t>Road Tax-RTO</t>
  </si>
  <si>
    <t>Electricity charges</t>
  </si>
  <si>
    <t>Security expenses</t>
  </si>
  <si>
    <t>Telephone expenses</t>
  </si>
  <si>
    <t>Mobiles</t>
  </si>
  <si>
    <t>Web, Internet</t>
  </si>
  <si>
    <t>Postage expenses</t>
  </si>
  <si>
    <t>Newspapers</t>
  </si>
  <si>
    <t>Printing expenses</t>
  </si>
  <si>
    <t>Stationery</t>
  </si>
  <si>
    <t>Computer stationery and consumables</t>
  </si>
  <si>
    <t>Magazines (Books)</t>
  </si>
  <si>
    <t>Travelling and Conveyance - Officers</t>
  </si>
  <si>
    <t>Travelling and Conveyance - Chairperson</t>
  </si>
  <si>
    <t>Travelling and Conveyance - Councilor</t>
  </si>
  <si>
    <t>Travelling and Conveyance - Staff</t>
  </si>
  <si>
    <t>Hire &amp; Conveyance expenses</t>
  </si>
  <si>
    <t>Travelling and Conveyance - Executive officer</t>
  </si>
  <si>
    <t>Fuel, Petrol and Diesel - Own vehicles</t>
  </si>
  <si>
    <t>Office Buildings</t>
  </si>
  <si>
    <t>Others</t>
  </si>
  <si>
    <t>Local Fund Examiner</t>
  </si>
  <si>
    <t>Government Audit</t>
  </si>
  <si>
    <t>External Agencies - Internal Audit</t>
  </si>
  <si>
    <t>Legal Fees</t>
  </si>
  <si>
    <t>Cost recoveries of tax revenue</t>
  </si>
  <si>
    <t>Cost of suits / compromises</t>
  </si>
  <si>
    <t>Architech fees</t>
  </si>
  <si>
    <t>Technical fees</t>
  </si>
  <si>
    <t>Consultancy fees, charges</t>
  </si>
  <si>
    <t>Advertisement expenses</t>
  </si>
  <si>
    <t>Publicity Expenses</t>
  </si>
  <si>
    <t>Exhibition expenses</t>
  </si>
  <si>
    <t>Cultural Events</t>
  </si>
  <si>
    <t>Workshop and Seminars</t>
  </si>
  <si>
    <t xml:space="preserve">Membership &amp; subscriptions </t>
  </si>
  <si>
    <t>Professional Societies</t>
  </si>
  <si>
    <t>Expenses for Meeting of Council /Standing Committees</t>
  </si>
  <si>
    <t>Guest entertainment expenses</t>
  </si>
  <si>
    <t>Miscellaneous expenses</t>
  </si>
  <si>
    <t xml:space="preserve">Fuel </t>
  </si>
  <si>
    <t>Water Works</t>
  </si>
  <si>
    <t>Bulk Purchase of Power</t>
  </si>
  <si>
    <t>Hire Charges of machineries</t>
  </si>
  <si>
    <t>Concrete Roads</t>
  </si>
  <si>
    <t>Metalled Roads (Bitumen)</t>
  </si>
  <si>
    <t>Other Roads</t>
  </si>
  <si>
    <t>Bridges &amp; Flyovers</t>
  </si>
  <si>
    <t>Underground Drains</t>
  </si>
  <si>
    <t>Open Drains</t>
  </si>
  <si>
    <t>Water supply</t>
  </si>
  <si>
    <t>Borewell</t>
  </si>
  <si>
    <t>Open Wells</t>
  </si>
  <si>
    <t>Water Reservoirs</t>
  </si>
  <si>
    <t>Public Lighting(street lighting system)</t>
  </si>
  <si>
    <t>Lamp posts</t>
  </si>
  <si>
    <t>Transformer</t>
  </si>
  <si>
    <t>Plant &amp; machinery</t>
  </si>
  <si>
    <t>Garbage Clearance</t>
  </si>
  <si>
    <t>Street lighting(Energy Charges)</t>
  </si>
  <si>
    <t>Bulk Purchases  - water(Water Rent)</t>
  </si>
  <si>
    <t>Community Building</t>
  </si>
  <si>
    <t>Hospital Building</t>
  </si>
  <si>
    <t>Fire Tender Engines(Statue)</t>
  </si>
  <si>
    <t>Street Lights</t>
  </si>
  <si>
    <t>Public Toilets</t>
  </si>
  <si>
    <t>Parking Lots</t>
  </si>
  <si>
    <t>Swimming Pool</t>
  </si>
  <si>
    <t>Playgrounds &amp; Stadium</t>
  </si>
  <si>
    <t>Lakes &amp; Ponds</t>
  </si>
  <si>
    <t>Parks, Nurseries &amp; Gardens</t>
  </si>
  <si>
    <t>Motor Car</t>
  </si>
  <si>
    <t>Jeep</t>
  </si>
  <si>
    <t>Bus</t>
  </si>
  <si>
    <t>Trucks(Tractor)</t>
  </si>
  <si>
    <t>Tankers</t>
  </si>
  <si>
    <t>Cranes</t>
  </si>
  <si>
    <t>Ambulances</t>
  </si>
  <si>
    <t>Fire Tenders</t>
  </si>
  <si>
    <t>Chairs</t>
  </si>
  <si>
    <t>Tables</t>
  </si>
  <si>
    <t>Almirahs</t>
  </si>
  <si>
    <t>Cupboards</t>
  </si>
  <si>
    <t>Air Conditioners</t>
  </si>
  <si>
    <t>Computers</t>
  </si>
  <si>
    <t>Faxes</t>
  </si>
  <si>
    <t>Photo-copiers</t>
  </si>
  <si>
    <t>Refrigerators</t>
  </si>
  <si>
    <t>Water Coolers</t>
  </si>
  <si>
    <t>Survey, Drawing Equipment</t>
  </si>
  <si>
    <t>Fans</t>
  </si>
  <si>
    <t>Electrical Fittings</t>
  </si>
  <si>
    <t>Water Purification charges</t>
  </si>
  <si>
    <t>Testing &amp; Inspection charges</t>
  </si>
  <si>
    <t>Garbage &amp; Clearance expenses</t>
  </si>
  <si>
    <t>Cleaning by private agencies (outsourced)</t>
  </si>
  <si>
    <t>Water Tankers</t>
  </si>
  <si>
    <t xml:space="preserve">Election Expenses </t>
  </si>
  <si>
    <t>Honorarium  for census work/census expenses</t>
  </si>
  <si>
    <t>Training programme Expenses</t>
  </si>
  <si>
    <t>Awareness programme Expenses</t>
  </si>
  <si>
    <t>Markets &amp; Complexes(Town Hall)</t>
  </si>
  <si>
    <t xml:space="preserve">Market Building </t>
  </si>
  <si>
    <t>Renovation of Town hall</t>
  </si>
  <si>
    <t>Discount on Early / Prompt Payments</t>
  </si>
  <si>
    <t>Puja,Celebration &amp; Observance Expenses</t>
  </si>
  <si>
    <t>Property Tax</t>
  </si>
  <si>
    <t>Water Tax</t>
  </si>
  <si>
    <t>Sewerage Tax</t>
  </si>
  <si>
    <t>Conservancy Tax</t>
  </si>
  <si>
    <t>Lighting Tax</t>
  </si>
  <si>
    <t>Education Tax</t>
  </si>
  <si>
    <t>Vehicle tax</t>
  </si>
  <si>
    <t>Tax on Animals</t>
  </si>
  <si>
    <t>Electricity tax</t>
  </si>
  <si>
    <t>Professional Tax</t>
  </si>
  <si>
    <t>Advertisement Tax</t>
  </si>
  <si>
    <t>Pilgrimage Tax</t>
  </si>
  <si>
    <t>Export Tax</t>
  </si>
  <si>
    <t>Other Taxes(Carriage Tax)</t>
  </si>
  <si>
    <t>Entertainment Tax</t>
  </si>
  <si>
    <t>Stamp Duty on transfer of Properties</t>
  </si>
  <si>
    <t>Passenger Tax</t>
  </si>
  <si>
    <t>Basic Amenities</t>
  </si>
  <si>
    <t>Compensation in lieu of Octroi</t>
  </si>
  <si>
    <t>State Finance Commission</t>
  </si>
  <si>
    <t>Compensation in lieu of Pilgrim Tax</t>
  </si>
  <si>
    <t>Other Compensation</t>
  </si>
  <si>
    <t xml:space="preserve">Rent from Office Buildings </t>
  </si>
  <si>
    <t xml:space="preserve">Rent from Guest Houses </t>
  </si>
  <si>
    <t xml:space="preserve">Rent from lease of lands </t>
  </si>
  <si>
    <t>Other rents(Ground Rent)</t>
  </si>
  <si>
    <t xml:space="preserve">Empanelment &amp; Registration Charges </t>
  </si>
  <si>
    <t>Fees for Grant of Permit(Building plan approval fee)</t>
  </si>
  <si>
    <t xml:space="preserve">Fees for Certificate or Extract </t>
  </si>
  <si>
    <t xml:space="preserve">Development Charges </t>
  </si>
  <si>
    <t xml:space="preserve">Regularisation Fees </t>
  </si>
  <si>
    <t xml:space="preserve">Penalties and Fines </t>
  </si>
  <si>
    <t xml:space="preserve">Service / Administrative Charges </t>
  </si>
  <si>
    <t>Rent from Civic Amenities (Town hall)</t>
  </si>
  <si>
    <t>Sale of Products (wood)</t>
  </si>
  <si>
    <t>Sale of Forms &amp; Publications (Tender paper cost)</t>
  </si>
  <si>
    <t>Sale of stores &amp; scrap (EGB,scrap)</t>
  </si>
  <si>
    <t>Sale of Others(news paper)</t>
  </si>
  <si>
    <t xml:space="preserve">Hire Charges for Vehicles </t>
  </si>
  <si>
    <t xml:space="preserve">Hire Charges on Equipments </t>
  </si>
  <si>
    <t>From Central Government</t>
  </si>
  <si>
    <t>From Other Organisations</t>
  </si>
  <si>
    <t>Fixed deposits</t>
  </si>
  <si>
    <t>Government Securities</t>
  </si>
  <si>
    <t>Post Office Savings</t>
  </si>
  <si>
    <t xml:space="preserve">Income from projects taken up on commercial basis </t>
  </si>
  <si>
    <t xml:space="preserve">Profit on Sale of Investments </t>
  </si>
  <si>
    <t xml:space="preserve">Interest from Bank Accounts </t>
  </si>
  <si>
    <t xml:space="preserve">Interest on Loans and advances to Employees </t>
  </si>
  <si>
    <t xml:space="preserve">Interest on loans to others </t>
  </si>
  <si>
    <t xml:space="preserve">Other Interest </t>
  </si>
  <si>
    <t xml:space="preserve">Deposits Forfeited </t>
  </si>
  <si>
    <t xml:space="preserve">Lapsed Deposits </t>
  </si>
  <si>
    <t xml:space="preserve">Insurance Claim Recovery </t>
  </si>
  <si>
    <t xml:space="preserve">Profit on Disposal of Fixed assets </t>
  </si>
  <si>
    <t xml:space="preserve">Recovery from Employees </t>
  </si>
  <si>
    <t xml:space="preserve">Unclaimed Refund Payable/Liabilities Written Back </t>
  </si>
  <si>
    <t xml:space="preserve">Excess Provisions written back </t>
  </si>
  <si>
    <t xml:space="preserve">Miscellaneous Income </t>
  </si>
  <si>
    <t>Licensing Fees(U/S 290)</t>
  </si>
  <si>
    <t>Licensing Fees(Contractor license)</t>
  </si>
  <si>
    <t>Licensing Fees(Lease of pond)</t>
  </si>
  <si>
    <t>Other Fees(Marriage)</t>
  </si>
  <si>
    <t>Other Fees(RTI)</t>
  </si>
  <si>
    <t>Other Fees(Miscellaneous)</t>
  </si>
  <si>
    <t>User Charges(Cesspool)</t>
  </si>
  <si>
    <t>User Charges(Parking fees)</t>
  </si>
  <si>
    <t>User Charges(Water tanker)</t>
  </si>
  <si>
    <t>User Charges(User fees)</t>
  </si>
  <si>
    <t>Other Liability</t>
  </si>
  <si>
    <t>Professional Tax deduction</t>
  </si>
  <si>
    <t>Recovery payable-ORHDC</t>
  </si>
  <si>
    <t>Recovery payable-KGB</t>
  </si>
  <si>
    <t>GIS Recovery</t>
  </si>
  <si>
    <t>Recovery payable-CPF</t>
  </si>
  <si>
    <t>Recovery payable-LIC</t>
  </si>
  <si>
    <t>Recovery payable-GPF</t>
  </si>
  <si>
    <t>Recovery payable-EPF</t>
  </si>
  <si>
    <t>TDS Contractor</t>
  </si>
  <si>
    <t>Construction cess payable</t>
  </si>
  <si>
    <t>Royalty Payable</t>
  </si>
  <si>
    <t>VAT 5%</t>
  </si>
  <si>
    <t>Total Liability</t>
  </si>
  <si>
    <t xml:space="preserve">Electrical works </t>
  </si>
  <si>
    <t xml:space="preserve">Civil works </t>
  </si>
  <si>
    <t xml:space="preserve">From Others </t>
  </si>
  <si>
    <t xml:space="preserve">From Staff </t>
  </si>
  <si>
    <t xml:space="preserve">Deposits - Revenues </t>
  </si>
  <si>
    <t>Contractors/Suppliers(APS)</t>
  </si>
  <si>
    <t>Contractors/Suppliers(SD)</t>
  </si>
  <si>
    <t>Contractors/Suppliers(EMD)</t>
  </si>
  <si>
    <t xml:space="preserve">Other Loans </t>
  </si>
  <si>
    <t xml:space="preserve">Bonds &amp; Debentures </t>
  </si>
  <si>
    <t>Other Term Loans</t>
  </si>
  <si>
    <t xml:space="preserve">Loans from International Agencies </t>
  </si>
  <si>
    <t xml:space="preserve">Loans from Banks &amp; Other Financial Institutions </t>
  </si>
  <si>
    <t xml:space="preserve">Loans from Government Bodies &amp; Association </t>
  </si>
  <si>
    <t xml:space="preserve">Loans from State Government </t>
  </si>
  <si>
    <t xml:space="preserve">Loans from Central Government </t>
  </si>
  <si>
    <t>Other Loans</t>
  </si>
  <si>
    <t>Swachha Bharat Mission(SBM)</t>
  </si>
  <si>
    <t xml:space="preserve">International Organizations </t>
  </si>
  <si>
    <t>Grants from other government agencies</t>
  </si>
  <si>
    <t>Grounds</t>
  </si>
  <si>
    <t>Parks &amp; Gardens</t>
  </si>
  <si>
    <t>Market Building</t>
  </si>
  <si>
    <t>Boundary/Compound wall</t>
  </si>
  <si>
    <t>Kalyan Mandap</t>
  </si>
  <si>
    <t>Public Toilet</t>
  </si>
  <si>
    <t>Other Building</t>
  </si>
  <si>
    <t>Stadiums</t>
  </si>
  <si>
    <t>Culvert</t>
  </si>
  <si>
    <t>Others(Ponds)</t>
  </si>
  <si>
    <t>Others( Public Lighting System )</t>
  </si>
  <si>
    <t>Trucks</t>
  </si>
  <si>
    <t>Tankers (water tanker)</t>
  </si>
  <si>
    <t>Cranes (JCB)</t>
  </si>
  <si>
    <t>Bus Stand</t>
  </si>
  <si>
    <t xml:space="preserve">Buildings </t>
  </si>
  <si>
    <t xml:space="preserve">Roads &amp; Bridges </t>
  </si>
  <si>
    <t xml:space="preserve">Sewerage and Drainage </t>
  </si>
  <si>
    <t xml:space="preserve">Waterways </t>
  </si>
  <si>
    <t xml:space="preserve">Public Lighting </t>
  </si>
  <si>
    <t xml:space="preserve">Plant &amp; Machinery </t>
  </si>
  <si>
    <t xml:space="preserve">Vehicles </t>
  </si>
  <si>
    <t xml:space="preserve">Office &amp; Other Equipments </t>
  </si>
  <si>
    <t xml:space="preserve">Furniture, Fixtures, Fittings and Electrical Appliances </t>
  </si>
  <si>
    <t xml:space="preserve">Other Fixed Assets </t>
  </si>
  <si>
    <t>House Building Advance</t>
  </si>
  <si>
    <t>Advance for Vehicle Purchase</t>
  </si>
  <si>
    <t>Advance for Computer Purchase</t>
  </si>
  <si>
    <t>Advance for Festivals</t>
  </si>
  <si>
    <t>Advances for food/ration</t>
  </si>
  <si>
    <t>Miscellaneous Advances</t>
  </si>
  <si>
    <t>Pay Advance</t>
  </si>
  <si>
    <t>Advance to JE</t>
  </si>
  <si>
    <t>Public Works/Assets</t>
  </si>
  <si>
    <t>Stores/Materials supply</t>
  </si>
  <si>
    <t>Material Advances to Contractors</t>
  </si>
  <si>
    <t>Specific Grants</t>
  </si>
  <si>
    <t>Special Funds</t>
  </si>
  <si>
    <t>Permanent Advances</t>
  </si>
  <si>
    <t>Advance against Grants</t>
  </si>
  <si>
    <t>Advance against Schemes</t>
  </si>
  <si>
    <t>Electricity Deposits</t>
  </si>
  <si>
    <t>Telephone Deposits</t>
  </si>
  <si>
    <t>Other Deposits</t>
  </si>
  <si>
    <t xml:space="preserve">Deposit Works -Expenditure </t>
  </si>
  <si>
    <t>Civil</t>
  </si>
  <si>
    <t>Electrical</t>
  </si>
  <si>
    <t>Hire Purchase</t>
  </si>
  <si>
    <t>Loan Issue Expenses</t>
  </si>
  <si>
    <t>Rent from Civic Amenities (Market rent)</t>
  </si>
  <si>
    <t>Rent from Civic Amenities(Shop room rent)</t>
  </si>
  <si>
    <t>Total Capital Expenditure</t>
  </si>
  <si>
    <t>Revenue Grants,Contribution &amp; Subsidies</t>
  </si>
  <si>
    <t xml:space="preserve">Loans and advances to employees </t>
  </si>
  <si>
    <t xml:space="preserve">Stores </t>
  </si>
  <si>
    <t>BARGARH MUNICIPALITY</t>
  </si>
  <si>
    <t xml:space="preserve"> Tempery Licensing Fees</t>
  </si>
  <si>
    <t>Entry Fees (G.C. Park)</t>
  </si>
  <si>
    <t>Other Charges (Road Cutting)</t>
  </si>
  <si>
    <t>Actual for Previous Year
2014-15</t>
  </si>
  <si>
    <t>Budget Estimates for the Current Year
2015-16</t>
  </si>
  <si>
    <t>Revised Estimates for Previous Year 
2014-15</t>
  </si>
  <si>
    <t>Budget Estimates for Next Year
2016-17</t>
  </si>
  <si>
    <t>User Charges</t>
  </si>
  <si>
    <t>Wages/Out souring staff</t>
  </si>
  <si>
    <t xml:space="preserve">SLUM QUARTER </t>
  </si>
  <si>
    <t>IT</t>
  </si>
  <si>
    <t>Central Government 13FC</t>
  </si>
  <si>
    <t>Central Government  NULM</t>
  </si>
  <si>
    <t>Central Government  BRGF</t>
  </si>
  <si>
    <t>State Government   ROAD DEV</t>
  </si>
  <si>
    <t>State Government   ROAD &amp; BRIDGES</t>
  </si>
  <si>
    <t>State Government   NRB</t>
  </si>
  <si>
    <t>State Government   PUBLIC TOILET</t>
  </si>
  <si>
    <t>State Government   MP/MLA/WODC/SPF/AWC</t>
  </si>
  <si>
    <t>State Government   ELECTION</t>
  </si>
  <si>
    <t>Grants from other government agencies FG</t>
  </si>
  <si>
    <t>Grants from other government agencies  NFBS</t>
  </si>
  <si>
    <t>Grants from other government agencies  MBPY</t>
  </si>
  <si>
    <t>Grants from other government agencies  NFSA</t>
  </si>
  <si>
    <t>Grants from other government agencies  CENSUS</t>
  </si>
  <si>
    <t>Grants from other government agencies  FLOOD</t>
  </si>
  <si>
    <t>Grants from other government agencies  P.GOVT.LAND</t>
  </si>
  <si>
    <t>Grants from other government agencies  NPR</t>
  </si>
  <si>
    <t>Financial Institutions  DIF</t>
  </si>
  <si>
    <t>Welfare Bodies  HARISCHANDRA</t>
  </si>
  <si>
    <t>Revised Budget 
Estimates for the Current Year
2015-16</t>
  </si>
  <si>
    <t>From State Government</t>
  </si>
  <si>
    <t>In Rupees Eight crore fourteen lakha sixty one  thousand sixty one  only</t>
  </si>
  <si>
    <t>In Rupees Eight crore fourteen  lakh sixty one  thousand sixty one  only</t>
  </si>
  <si>
    <t>Form: BUD 2 - Capital Income Budget Estimates</t>
  </si>
  <si>
    <t>CAPITALINCOME BUDGET ESTIMATES</t>
  </si>
  <si>
    <t>Grants</t>
  </si>
  <si>
    <t>State Finance Commission LFS/ NON LFS PENSION</t>
  </si>
  <si>
    <t xml:space="preserve">                  </t>
  </si>
  <si>
    <t xml:space="preserve">                                                                    </t>
  </si>
  <si>
    <t>State Government  4TH SFC</t>
  </si>
  <si>
    <t>CAPITAL INCOME BUDGET ESTIMATES</t>
  </si>
  <si>
    <t>In Rupees Thirteen crore eighty seven lakh eighty  four thousand only</t>
  </si>
  <si>
    <t>In Rupees ten crore two  lakh  ninty eight  thousand  only</t>
  </si>
  <si>
    <t>In Rupees Seven crore fifteen lakh fifty thousand  only</t>
  </si>
  <si>
    <t>Investment</t>
  </si>
  <si>
    <t>Outsanding advance</t>
  </si>
  <si>
    <t>Tax rent recovery</t>
  </si>
  <si>
    <t>Surcharge</t>
  </si>
  <si>
    <t xml:space="preserve"> </t>
  </si>
  <si>
    <t>Recovery payable-ORHDC/energy charges</t>
  </si>
  <si>
    <t>Recovery payable-KGB/IT</t>
  </si>
  <si>
    <t>Recovery payable-GPF/pension</t>
  </si>
  <si>
    <t>Plant &amp; Machinery( F M/ladder/RS Machine)</t>
  </si>
  <si>
    <t>Motor Car/Auto Tipper</t>
  </si>
  <si>
    <t>In Rupees Thrteen crore eighty seven lakh eighty four thousand only</t>
  </si>
  <si>
    <t>In Rupees Ten crore two  lakh ninty eight  thousand  only</t>
  </si>
  <si>
    <t>In Rupees ten crore fourty two lakh fifty three thousand three hundred ninty five  only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</si>
</sst>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"/>
    <numFmt numFmtId="179" formatCode="0.000"/>
    <numFmt numFmtId="180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1"/>
      <color theme="1"/>
      <name val="Arial"/>
      <family val="2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4">
    <xf numFmtId="0" fontId="0" fillId="0" borderId="0" xfId="0" applyFont="1" applyAlignment="1">
      <alignment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5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/>
    </xf>
    <xf numFmtId="0" fontId="49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/>
    </xf>
    <xf numFmtId="0" fontId="53" fillId="0" borderId="10" xfId="0" applyFont="1" applyFill="1" applyBorder="1" applyAlignment="1">
      <alignment horizontal="right" vertical="center" wrapText="1"/>
    </xf>
    <xf numFmtId="0" fontId="53" fillId="0" borderId="12" xfId="0" applyFont="1" applyFill="1" applyBorder="1" applyAlignment="1">
      <alignment vertical="top"/>
    </xf>
    <xf numFmtId="0" fontId="53" fillId="0" borderId="0" xfId="0" applyFont="1" applyFill="1" applyAlignment="1">
      <alignment vertical="top"/>
    </xf>
    <xf numFmtId="0" fontId="53" fillId="0" borderId="10" xfId="0" applyFont="1" applyFill="1" applyBorder="1" applyAlignment="1">
      <alignment vertical="top"/>
    </xf>
    <xf numFmtId="0" fontId="53" fillId="0" borderId="13" xfId="0" applyFont="1" applyFill="1" applyBorder="1" applyAlignment="1">
      <alignment vertical="top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right"/>
    </xf>
    <xf numFmtId="0" fontId="53" fillId="0" borderId="12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right" vertical="center" wrapText="1"/>
    </xf>
    <xf numFmtId="0" fontId="53" fillId="0" borderId="12" xfId="0" applyFont="1" applyFill="1" applyBorder="1" applyAlignment="1">
      <alignment/>
    </xf>
    <xf numFmtId="0" fontId="51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horizontal="left"/>
    </xf>
    <xf numFmtId="0" fontId="51" fillId="0" borderId="14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52" fillId="0" borderId="12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justify"/>
    </xf>
    <xf numFmtId="0" fontId="57" fillId="0" borderId="10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left"/>
    </xf>
    <xf numFmtId="0" fontId="53" fillId="0" borderId="13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53" fillId="0" borderId="10" xfId="0" applyFont="1" applyFill="1" applyBorder="1" applyAlignment="1">
      <alignment horizontal="justify"/>
    </xf>
    <xf numFmtId="0" fontId="53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left" vertical="top"/>
    </xf>
    <xf numFmtId="2" fontId="51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/>
    </xf>
    <xf numFmtId="178" fontId="51" fillId="0" borderId="10" xfId="0" applyNumberFormat="1" applyFont="1" applyFill="1" applyBorder="1" applyAlignment="1">
      <alignment/>
    </xf>
    <xf numFmtId="0" fontId="51" fillId="0" borderId="15" xfId="0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51" fillId="0" borderId="0" xfId="0" applyFont="1" applyFill="1" applyAlignment="1">
      <alignment wrapText="1"/>
    </xf>
    <xf numFmtId="0" fontId="53" fillId="0" borderId="15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wrapText="1"/>
    </xf>
    <xf numFmtId="0" fontId="51" fillId="0" borderId="15" xfId="0" applyNumberFormat="1" applyFont="1" applyFill="1" applyBorder="1" applyAlignment="1">
      <alignment horizontal="left" wrapText="1"/>
    </xf>
    <xf numFmtId="0" fontId="51" fillId="0" borderId="17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/>
    </xf>
    <xf numFmtId="0" fontId="62" fillId="0" borderId="13" xfId="0" applyFont="1" applyFill="1" applyBorder="1" applyAlignment="1">
      <alignment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/>
    </xf>
    <xf numFmtId="0" fontId="51" fillId="33" borderId="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52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51" fillId="33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2" fontId="51" fillId="0" borderId="10" xfId="0" applyNumberFormat="1" applyFont="1" applyFill="1" applyBorder="1" applyAlignment="1">
      <alignment horizontal="right" vertical="center" wrapText="1"/>
    </xf>
    <xf numFmtId="1" fontId="51" fillId="0" borderId="10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top"/>
    </xf>
    <xf numFmtId="0" fontId="32" fillId="0" borderId="0" xfId="0" applyFont="1" applyFill="1" applyAlignment="1">
      <alignment/>
    </xf>
    <xf numFmtId="0" fontId="32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vertical="center"/>
    </xf>
    <xf numFmtId="2" fontId="53" fillId="33" borderId="10" xfId="0" applyNumberFormat="1" applyFont="1" applyFill="1" applyBorder="1" applyAlignment="1">
      <alignment horizontal="right" vertical="center" wrapText="1"/>
    </xf>
    <xf numFmtId="2" fontId="51" fillId="0" borderId="10" xfId="0" applyNumberFormat="1" applyFont="1" applyFill="1" applyBorder="1" applyAlignment="1">
      <alignment wrapText="1"/>
    </xf>
    <xf numFmtId="2" fontId="53" fillId="33" borderId="10" xfId="0" applyNumberFormat="1" applyFont="1" applyFill="1" applyBorder="1" applyAlignment="1">
      <alignment wrapText="1"/>
    </xf>
    <xf numFmtId="2" fontId="51" fillId="0" borderId="14" xfId="0" applyNumberFormat="1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right" vertical="center" wrapText="1"/>
    </xf>
    <xf numFmtId="2" fontId="53" fillId="33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2" fontId="53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right" wrapText="1"/>
    </xf>
    <xf numFmtId="2" fontId="51" fillId="0" borderId="10" xfId="0" applyNumberFormat="1" applyFont="1" applyFill="1" applyBorder="1" applyAlignment="1">
      <alignment horizontal="right" vertical="center"/>
    </xf>
    <xf numFmtId="0" fontId="53" fillId="35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right" vertical="center"/>
    </xf>
    <xf numFmtId="2" fontId="53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wrapText="1"/>
    </xf>
    <xf numFmtId="0" fontId="53" fillId="34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3" fillId="36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2" fontId="53" fillId="36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3" fillId="34" borderId="10" xfId="0" applyNumberFormat="1" applyFont="1" applyFill="1" applyBorder="1" applyAlignment="1">
      <alignment horizontal="right" vertical="center" wrapText="1"/>
    </xf>
    <xf numFmtId="2" fontId="51" fillId="0" borderId="14" xfId="0" applyNumberFormat="1" applyFont="1" applyFill="1" applyBorder="1" applyAlignment="1">
      <alignment horizontal="right" vertical="center" wrapText="1"/>
    </xf>
    <xf numFmtId="2" fontId="5" fillId="0" borderId="14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53" fillId="35" borderId="10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/>
    </xf>
    <xf numFmtId="2" fontId="53" fillId="35" borderId="10" xfId="0" applyNumberFormat="1" applyFont="1" applyFill="1" applyBorder="1" applyAlignment="1">
      <alignment horizontal="right" vertical="center" wrapText="1"/>
    </xf>
    <xf numFmtId="2" fontId="4" fillId="35" borderId="10" xfId="0" applyNumberFormat="1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2" fontId="53" fillId="35" borderId="10" xfId="0" applyNumberFormat="1" applyFont="1" applyFill="1" applyBorder="1" applyAlignment="1">
      <alignment wrapText="1"/>
    </xf>
    <xf numFmtId="2" fontId="4" fillId="35" borderId="10" xfId="0" applyNumberFormat="1" applyFont="1" applyFill="1" applyBorder="1" applyAlignment="1">
      <alignment wrapText="1"/>
    </xf>
    <xf numFmtId="0" fontId="51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right" vertical="center" wrapText="1"/>
    </xf>
    <xf numFmtId="0" fontId="52" fillId="35" borderId="10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 wrapText="1"/>
    </xf>
    <xf numFmtId="2" fontId="53" fillId="35" borderId="10" xfId="0" applyNumberFormat="1" applyFont="1" applyFill="1" applyBorder="1" applyAlignment="1">
      <alignment horizontal="right" wrapText="1"/>
    </xf>
    <xf numFmtId="2" fontId="4" fillId="35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vertical="top"/>
    </xf>
    <xf numFmtId="0" fontId="53" fillId="35" borderId="10" xfId="0" applyFont="1" applyFill="1" applyBorder="1" applyAlignment="1">
      <alignment/>
    </xf>
    <xf numFmtId="0" fontId="53" fillId="35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left"/>
    </xf>
    <xf numFmtId="0" fontId="52" fillId="35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right" vertical="center" wrapText="1"/>
    </xf>
    <xf numFmtId="2" fontId="52" fillId="33" borderId="10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justify"/>
    </xf>
    <xf numFmtId="0" fontId="49" fillId="34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5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51" fillId="35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51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60" fillId="34" borderId="10" xfId="0" applyFont="1" applyFill="1" applyBorder="1" applyAlignment="1">
      <alignment/>
    </xf>
    <xf numFmtId="0" fontId="51" fillId="34" borderId="10" xfId="0" applyFont="1" applyFill="1" applyBorder="1" applyAlignment="1">
      <alignment wrapText="1"/>
    </xf>
    <xf numFmtId="2" fontId="53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0" fontId="51" fillId="35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1" fillId="37" borderId="10" xfId="0" applyFont="1" applyFill="1" applyBorder="1" applyAlignment="1">
      <alignment horizontal="right"/>
    </xf>
    <xf numFmtId="0" fontId="53" fillId="37" borderId="10" xfId="0" applyFont="1" applyFill="1" applyBorder="1" applyAlignment="1">
      <alignment horizontal="left" vertical="center"/>
    </xf>
    <xf numFmtId="0" fontId="53" fillId="37" borderId="10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right" vertical="center" wrapText="1"/>
    </xf>
    <xf numFmtId="0" fontId="51" fillId="37" borderId="10" xfId="0" applyFont="1" applyFill="1" applyBorder="1" applyAlignment="1">
      <alignment horizontal="justify"/>
    </xf>
    <xf numFmtId="0" fontId="51" fillId="37" borderId="10" xfId="0" applyFont="1" applyFill="1" applyBorder="1" applyAlignment="1">
      <alignment horizontal="left" vertical="center"/>
    </xf>
    <xf numFmtId="0" fontId="51" fillId="37" borderId="10" xfId="0" applyFont="1" applyFill="1" applyBorder="1" applyAlignment="1">
      <alignment horizontal="center" wrapText="1"/>
    </xf>
    <xf numFmtId="0" fontId="51" fillId="37" borderId="10" xfId="0" applyFont="1" applyFill="1" applyBorder="1" applyAlignment="1">
      <alignment horizontal="right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wrapText="1"/>
    </xf>
    <xf numFmtId="0" fontId="51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51" fillId="37" borderId="10" xfId="0" applyFont="1" applyFill="1" applyBorder="1" applyAlignment="1">
      <alignment horizontal="right" vertical="center"/>
    </xf>
    <xf numFmtId="0" fontId="60" fillId="37" borderId="10" xfId="0" applyFont="1" applyFill="1" applyBorder="1" applyAlignment="1">
      <alignment/>
    </xf>
    <xf numFmtId="0" fontId="5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63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right" vertical="center"/>
    </xf>
    <xf numFmtId="0" fontId="63" fillId="0" borderId="13" xfId="0" applyFont="1" applyFill="1" applyBorder="1" applyAlignment="1">
      <alignment horizontal="right" vertical="center"/>
    </xf>
    <xf numFmtId="0" fontId="63" fillId="0" borderId="12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wrapText="1"/>
    </xf>
    <xf numFmtId="0" fontId="62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8" fillId="35" borderId="11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wrapText="1"/>
    </xf>
    <xf numFmtId="0" fontId="53" fillId="0" borderId="18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0"/>
  <sheetViews>
    <sheetView tabSelected="1" view="pageBreakPreview" zoomScale="80" zoomScaleNormal="80" zoomScaleSheetLayoutView="80" workbookViewId="0" topLeftCell="A701">
      <selection activeCell="L716" sqref="L716"/>
    </sheetView>
  </sheetViews>
  <sheetFormatPr defaultColWidth="9.140625" defaultRowHeight="15"/>
  <cols>
    <col min="1" max="1" width="5.421875" style="4" customWidth="1"/>
    <col min="2" max="2" width="35.7109375" style="4" customWidth="1"/>
    <col min="3" max="3" width="10.7109375" style="71" customWidth="1"/>
    <col min="4" max="7" width="13.421875" style="4" bestFit="1" customWidth="1"/>
    <col min="8" max="8" width="13.28125" style="4" customWidth="1"/>
    <col min="9" max="9" width="13.8515625" style="4" customWidth="1"/>
    <col min="10" max="10" width="13.00390625" style="4" customWidth="1"/>
    <col min="11" max="11" width="13.421875" style="4" bestFit="1" customWidth="1"/>
    <col min="12" max="12" width="13.00390625" style="4" customWidth="1"/>
    <col min="13" max="16384" width="9.140625" style="4" customWidth="1"/>
  </cols>
  <sheetData>
    <row r="1" spans="1:12" ht="15.75">
      <c r="A1" s="258" t="s">
        <v>480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15.75">
      <c r="A2" s="142">
        <v>1</v>
      </c>
      <c r="B2" s="143" t="s">
        <v>188</v>
      </c>
      <c r="C2" s="33">
        <f>H132</f>
        <v>81461061</v>
      </c>
      <c r="D2" s="233" t="s">
        <v>186</v>
      </c>
      <c r="E2" s="233"/>
      <c r="F2" s="233"/>
      <c r="G2" s="234">
        <f>H468</f>
        <v>100433000</v>
      </c>
      <c r="H2" s="234"/>
      <c r="I2" s="8"/>
      <c r="J2" s="8"/>
      <c r="K2" s="8"/>
      <c r="L2" s="8"/>
    </row>
    <row r="3" spans="1:12" ht="15.75">
      <c r="A3" s="142">
        <v>2</v>
      </c>
      <c r="B3" s="143" t="s">
        <v>189</v>
      </c>
      <c r="C3" s="33">
        <f>H205</f>
        <v>138784000</v>
      </c>
      <c r="D3" s="233" t="s">
        <v>187</v>
      </c>
      <c r="E3" s="233"/>
      <c r="F3" s="233"/>
      <c r="G3" s="234">
        <f>H704</f>
        <v>104118395</v>
      </c>
      <c r="H3" s="234"/>
      <c r="I3" s="8"/>
      <c r="J3" s="8"/>
      <c r="K3" s="8"/>
      <c r="L3" s="8"/>
    </row>
    <row r="4" spans="1:12" ht="15.75">
      <c r="A4" s="142">
        <v>3</v>
      </c>
      <c r="B4" s="143" t="s">
        <v>404</v>
      </c>
      <c r="C4" s="33">
        <f>H138</f>
        <v>7598850</v>
      </c>
      <c r="D4" s="237" t="s">
        <v>404</v>
      </c>
      <c r="E4" s="238"/>
      <c r="F4" s="239"/>
      <c r="G4" s="240">
        <f>H482</f>
        <v>89682350</v>
      </c>
      <c r="H4" s="241"/>
      <c r="I4" s="8"/>
      <c r="J4" s="8"/>
      <c r="K4" s="8"/>
      <c r="L4" s="8"/>
    </row>
    <row r="5" spans="1:10" ht="15.75">
      <c r="A5" s="142">
        <v>4</v>
      </c>
      <c r="B5" s="143" t="s">
        <v>184</v>
      </c>
      <c r="C5" s="33">
        <v>80000000</v>
      </c>
      <c r="D5" s="233" t="s">
        <v>185</v>
      </c>
      <c r="E5" s="233"/>
      <c r="F5" s="233"/>
      <c r="G5" s="234">
        <v>13610166</v>
      </c>
      <c r="H5" s="234"/>
      <c r="I5" s="8"/>
      <c r="J5" s="8"/>
    </row>
    <row r="6" spans="1:12" ht="15.75">
      <c r="A6" s="142">
        <v>5</v>
      </c>
      <c r="B6" s="9" t="s">
        <v>182</v>
      </c>
      <c r="C6" s="44">
        <f>SUM(C2:C5)</f>
        <v>307843911</v>
      </c>
      <c r="D6" s="236" t="s">
        <v>183</v>
      </c>
      <c r="E6" s="236"/>
      <c r="F6" s="236"/>
      <c r="G6" s="235">
        <f>SUM(G2:G5)</f>
        <v>307843911</v>
      </c>
      <c r="H6" s="235"/>
      <c r="I6" s="10"/>
      <c r="J6" s="8"/>
      <c r="K6" s="8"/>
      <c r="L6" s="8"/>
    </row>
    <row r="7" spans="1:6" ht="15">
      <c r="A7" s="5" t="s">
        <v>0</v>
      </c>
      <c r="B7" s="6"/>
      <c r="C7" s="25"/>
      <c r="D7" s="6"/>
      <c r="E7" s="6"/>
      <c r="F7" s="6"/>
    </row>
    <row r="8" spans="1:7" ht="15">
      <c r="A8" s="250" t="s">
        <v>1</v>
      </c>
      <c r="B8" s="251"/>
      <c r="C8" s="251"/>
      <c r="D8" s="251"/>
      <c r="E8" s="252"/>
      <c r="F8" s="11"/>
      <c r="G8" s="12"/>
    </row>
    <row r="9" spans="1:7" ht="15">
      <c r="A9" s="84"/>
      <c r="B9" s="13" t="s">
        <v>181</v>
      </c>
      <c r="C9" s="14"/>
      <c r="D9" s="15"/>
      <c r="E9" s="16">
        <f>H132</f>
        <v>81461061</v>
      </c>
      <c r="F9" s="17"/>
      <c r="G9" s="18"/>
    </row>
    <row r="10" spans="1:7" ht="15">
      <c r="A10" s="19"/>
      <c r="B10" s="19" t="s">
        <v>514</v>
      </c>
      <c r="C10" s="14"/>
      <c r="D10" s="15"/>
      <c r="E10" s="20"/>
      <c r="F10" s="17"/>
      <c r="G10" s="18"/>
    </row>
    <row r="11" spans="1:12" ht="48.75" customHeight="1">
      <c r="A11" s="246" t="s">
        <v>165</v>
      </c>
      <c r="B11" s="22" t="s">
        <v>3</v>
      </c>
      <c r="C11" s="246" t="s">
        <v>5</v>
      </c>
      <c r="D11" s="244" t="s">
        <v>6</v>
      </c>
      <c r="E11" s="246" t="s">
        <v>7</v>
      </c>
      <c r="F11" s="244" t="s">
        <v>8</v>
      </c>
      <c r="G11" s="244" t="s">
        <v>9</v>
      </c>
      <c r="H11" s="244" t="s">
        <v>10</v>
      </c>
      <c r="I11" s="248" t="s">
        <v>11</v>
      </c>
      <c r="J11" s="248"/>
      <c r="K11" s="248"/>
      <c r="L11" s="248"/>
    </row>
    <row r="12" spans="1:12" ht="15">
      <c r="A12" s="247"/>
      <c r="B12" s="22" t="s">
        <v>4</v>
      </c>
      <c r="C12" s="247"/>
      <c r="D12" s="244"/>
      <c r="E12" s="247"/>
      <c r="F12" s="244"/>
      <c r="G12" s="244"/>
      <c r="H12" s="244"/>
      <c r="I12" s="141" t="s">
        <v>12</v>
      </c>
      <c r="J12" s="141" t="s">
        <v>13</v>
      </c>
      <c r="K12" s="141" t="s">
        <v>14</v>
      </c>
      <c r="L12" s="141" t="s">
        <v>15</v>
      </c>
    </row>
    <row r="13" spans="1:12" ht="15">
      <c r="A13" s="23"/>
      <c r="B13" s="24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">
      <c r="A14" s="26">
        <v>1</v>
      </c>
      <c r="B14" s="27" t="s">
        <v>17</v>
      </c>
      <c r="C14" s="72"/>
      <c r="D14" s="148"/>
      <c r="E14" s="25"/>
      <c r="F14" s="113"/>
      <c r="G14" s="25"/>
      <c r="H14" s="25"/>
      <c r="I14" s="25"/>
      <c r="J14" s="25"/>
      <c r="K14" s="25"/>
      <c r="L14" s="25"/>
    </row>
    <row r="15" spans="1:12" ht="15">
      <c r="A15" s="1"/>
      <c r="B15" s="28" t="s">
        <v>322</v>
      </c>
      <c r="C15" s="208">
        <v>1100100</v>
      </c>
      <c r="D15" s="108">
        <v>1210000</v>
      </c>
      <c r="E15" s="108">
        <v>1169169.2</v>
      </c>
      <c r="F15" s="132">
        <v>1172000</v>
      </c>
      <c r="G15" s="108">
        <v>1346331.5</v>
      </c>
      <c r="H15" s="108">
        <v>1993567</v>
      </c>
      <c r="I15" s="108">
        <f>H15*35%</f>
        <v>697748.45</v>
      </c>
      <c r="J15" s="108">
        <f aca="true" t="shared" si="0" ref="J15:J20">H15*25%</f>
        <v>498391.75</v>
      </c>
      <c r="K15" s="108">
        <f aca="true" t="shared" si="1" ref="K15:K28">H15*20%</f>
        <v>398713.4</v>
      </c>
      <c r="L15" s="108">
        <f aca="true" t="shared" si="2" ref="L15:L28">H15*20%</f>
        <v>398713.4</v>
      </c>
    </row>
    <row r="16" spans="1:12" ht="15">
      <c r="A16" s="1"/>
      <c r="B16" s="28" t="s">
        <v>323</v>
      </c>
      <c r="C16" s="208">
        <v>1100200</v>
      </c>
      <c r="D16" s="108">
        <v>726000</v>
      </c>
      <c r="E16" s="108">
        <v>742895.45</v>
      </c>
      <c r="F16" s="132">
        <v>76000</v>
      </c>
      <c r="G16" s="108">
        <v>832717.4</v>
      </c>
      <c r="H16" s="108">
        <v>1063351</v>
      </c>
      <c r="I16" s="108">
        <f>H16*35%</f>
        <v>372172.85</v>
      </c>
      <c r="J16" s="108">
        <f t="shared" si="0"/>
        <v>265837.75</v>
      </c>
      <c r="K16" s="108">
        <f t="shared" si="1"/>
        <v>212670.2</v>
      </c>
      <c r="L16" s="108">
        <f t="shared" si="2"/>
        <v>212670.2</v>
      </c>
    </row>
    <row r="17" spans="1:12" ht="15">
      <c r="A17" s="1"/>
      <c r="B17" s="28" t="s">
        <v>324</v>
      </c>
      <c r="C17" s="208">
        <v>1100300</v>
      </c>
      <c r="D17" s="108">
        <v>242000</v>
      </c>
      <c r="E17" s="108">
        <v>196312.6</v>
      </c>
      <c r="F17" s="132">
        <v>200000</v>
      </c>
      <c r="G17" s="108">
        <v>214362.7</v>
      </c>
      <c r="H17" s="108">
        <v>340000</v>
      </c>
      <c r="I17" s="108">
        <f>H17*35%</f>
        <v>118999.99999999999</v>
      </c>
      <c r="J17" s="108">
        <f t="shared" si="0"/>
        <v>85000</v>
      </c>
      <c r="K17" s="108">
        <f t="shared" si="1"/>
        <v>68000</v>
      </c>
      <c r="L17" s="108">
        <f t="shared" si="2"/>
        <v>68000</v>
      </c>
    </row>
    <row r="18" spans="1:12" ht="15">
      <c r="A18" s="1"/>
      <c r="B18" s="28" t="s">
        <v>325</v>
      </c>
      <c r="C18" s="208">
        <v>1100400</v>
      </c>
      <c r="D18" s="29">
        <v>0</v>
      </c>
      <c r="E18" s="29">
        <v>0</v>
      </c>
      <c r="F18" s="114">
        <v>0</v>
      </c>
      <c r="G18" s="108">
        <v>0</v>
      </c>
      <c r="H18" s="109">
        <v>0</v>
      </c>
      <c r="I18" s="109">
        <f>H18*35%</f>
        <v>0</v>
      </c>
      <c r="J18" s="109">
        <f t="shared" si="0"/>
        <v>0</v>
      </c>
      <c r="K18" s="109">
        <f t="shared" si="1"/>
        <v>0</v>
      </c>
      <c r="L18" s="109">
        <f t="shared" si="2"/>
        <v>0</v>
      </c>
    </row>
    <row r="19" spans="1:12" ht="15">
      <c r="A19" s="1"/>
      <c r="B19" s="28" t="s">
        <v>326</v>
      </c>
      <c r="C19" s="208">
        <v>1100500</v>
      </c>
      <c r="D19" s="108">
        <v>726000</v>
      </c>
      <c r="E19" s="108">
        <v>780039.55</v>
      </c>
      <c r="F19" s="132">
        <v>782069</v>
      </c>
      <c r="G19" s="108">
        <v>871904.4</v>
      </c>
      <c r="H19" s="108">
        <v>1329517</v>
      </c>
      <c r="I19" s="108">
        <f>H19*35%</f>
        <v>465330.94999999995</v>
      </c>
      <c r="J19" s="108">
        <f t="shared" si="0"/>
        <v>332379.25</v>
      </c>
      <c r="K19" s="108">
        <f t="shared" si="1"/>
        <v>265903.4</v>
      </c>
      <c r="L19" s="108">
        <f t="shared" si="2"/>
        <v>265903.4</v>
      </c>
    </row>
    <row r="20" spans="1:12" ht="15">
      <c r="A20" s="1"/>
      <c r="B20" s="28" t="s">
        <v>327</v>
      </c>
      <c r="C20" s="208">
        <v>1100600</v>
      </c>
      <c r="D20" s="29">
        <v>0</v>
      </c>
      <c r="E20" s="29">
        <v>0</v>
      </c>
      <c r="F20" s="114">
        <v>0</v>
      </c>
      <c r="G20" s="108">
        <v>0</v>
      </c>
      <c r="H20" s="109">
        <v>0</v>
      </c>
      <c r="I20" s="109">
        <v>0</v>
      </c>
      <c r="J20" s="109">
        <f t="shared" si="0"/>
        <v>0</v>
      </c>
      <c r="K20" s="109">
        <f t="shared" si="1"/>
        <v>0</v>
      </c>
      <c r="L20" s="109">
        <f t="shared" si="2"/>
        <v>0</v>
      </c>
    </row>
    <row r="21" spans="1:12" ht="15">
      <c r="A21" s="1"/>
      <c r="B21" s="28" t="s">
        <v>328</v>
      </c>
      <c r="C21" s="208">
        <v>1100700</v>
      </c>
      <c r="D21" s="111">
        <v>0</v>
      </c>
      <c r="E21" s="111">
        <v>0</v>
      </c>
      <c r="F21" s="122">
        <v>0</v>
      </c>
      <c r="G21" s="108">
        <v>0</v>
      </c>
      <c r="H21" s="109">
        <v>0</v>
      </c>
      <c r="I21" s="111">
        <v>0</v>
      </c>
      <c r="J21" s="111">
        <v>0</v>
      </c>
      <c r="K21" s="111">
        <f t="shared" si="1"/>
        <v>0</v>
      </c>
      <c r="L21" s="111">
        <f t="shared" si="2"/>
        <v>0</v>
      </c>
    </row>
    <row r="22" spans="1:12" ht="15">
      <c r="A22" s="1"/>
      <c r="B22" s="28" t="s">
        <v>329</v>
      </c>
      <c r="C22" s="208">
        <v>1100800</v>
      </c>
      <c r="D22" s="108">
        <v>0</v>
      </c>
      <c r="E22" s="108">
        <v>75950</v>
      </c>
      <c r="F22" s="132">
        <v>87343</v>
      </c>
      <c r="G22" s="108">
        <v>56355</v>
      </c>
      <c r="H22" s="108">
        <v>104811</v>
      </c>
      <c r="I22" s="108">
        <f aca="true" t="shared" si="3" ref="I22:I28">H22*35%</f>
        <v>36683.85</v>
      </c>
      <c r="J22" s="108">
        <f aca="true" t="shared" si="4" ref="J22:J28">H22*25%</f>
        <v>26202.75</v>
      </c>
      <c r="K22" s="108">
        <f t="shared" si="1"/>
        <v>20962.2</v>
      </c>
      <c r="L22" s="108">
        <f t="shared" si="2"/>
        <v>20962.2</v>
      </c>
    </row>
    <row r="23" spans="1:12" ht="15">
      <c r="A23" s="1"/>
      <c r="B23" s="28" t="s">
        <v>330</v>
      </c>
      <c r="C23" s="208">
        <v>1100900</v>
      </c>
      <c r="D23" s="29">
        <v>0</v>
      </c>
      <c r="E23" s="29">
        <v>0</v>
      </c>
      <c r="F23" s="114">
        <v>0</v>
      </c>
      <c r="G23" s="108">
        <v>0</v>
      </c>
      <c r="H23" s="109">
        <v>0</v>
      </c>
      <c r="I23" s="109">
        <f t="shared" si="3"/>
        <v>0</v>
      </c>
      <c r="J23" s="109">
        <f t="shared" si="4"/>
        <v>0</v>
      </c>
      <c r="K23" s="109">
        <f t="shared" si="1"/>
        <v>0</v>
      </c>
      <c r="L23" s="109">
        <f t="shared" si="2"/>
        <v>0</v>
      </c>
    </row>
    <row r="24" spans="1:12" ht="15">
      <c r="A24" s="1"/>
      <c r="B24" s="28" t="s">
        <v>331</v>
      </c>
      <c r="C24" s="208">
        <v>1101000</v>
      </c>
      <c r="D24" s="29">
        <v>0</v>
      </c>
      <c r="E24" s="29">
        <v>0</v>
      </c>
      <c r="F24" s="114">
        <v>0</v>
      </c>
      <c r="G24" s="108">
        <v>0</v>
      </c>
      <c r="H24" s="109">
        <v>0</v>
      </c>
      <c r="I24" s="109">
        <f t="shared" si="3"/>
        <v>0</v>
      </c>
      <c r="J24" s="109">
        <f t="shared" si="4"/>
        <v>0</v>
      </c>
      <c r="K24" s="109">
        <f t="shared" si="1"/>
        <v>0</v>
      </c>
      <c r="L24" s="109">
        <f t="shared" si="2"/>
        <v>0</v>
      </c>
    </row>
    <row r="25" spans="1:12" ht="15">
      <c r="A25" s="1"/>
      <c r="B25" s="28" t="s">
        <v>332</v>
      </c>
      <c r="C25" s="208">
        <v>1101100</v>
      </c>
      <c r="D25" s="108">
        <v>0</v>
      </c>
      <c r="E25" s="108">
        <v>50000</v>
      </c>
      <c r="F25" s="132">
        <v>0</v>
      </c>
      <c r="G25" s="108">
        <v>76166</v>
      </c>
      <c r="H25" s="108">
        <v>500000</v>
      </c>
      <c r="I25" s="108">
        <f t="shared" si="3"/>
        <v>175000</v>
      </c>
      <c r="J25" s="108">
        <f t="shared" si="4"/>
        <v>125000</v>
      </c>
      <c r="K25" s="108">
        <f t="shared" si="1"/>
        <v>100000</v>
      </c>
      <c r="L25" s="108">
        <f t="shared" si="2"/>
        <v>100000</v>
      </c>
    </row>
    <row r="26" spans="1:12" ht="15">
      <c r="A26" s="1"/>
      <c r="B26" s="28" t="s">
        <v>333</v>
      </c>
      <c r="C26" s="208">
        <v>1101200</v>
      </c>
      <c r="D26" s="29">
        <v>0</v>
      </c>
      <c r="E26" s="29">
        <v>0</v>
      </c>
      <c r="F26" s="114">
        <v>0</v>
      </c>
      <c r="G26" s="108"/>
      <c r="H26" s="109"/>
      <c r="I26" s="109">
        <f t="shared" si="3"/>
        <v>0</v>
      </c>
      <c r="J26" s="109">
        <f t="shared" si="4"/>
        <v>0</v>
      </c>
      <c r="K26" s="109">
        <f t="shared" si="1"/>
        <v>0</v>
      </c>
      <c r="L26" s="109">
        <f t="shared" si="2"/>
        <v>0</v>
      </c>
    </row>
    <row r="27" spans="1:12" ht="15">
      <c r="A27" s="1"/>
      <c r="B27" s="28" t="s">
        <v>334</v>
      </c>
      <c r="C27" s="208">
        <v>1101300</v>
      </c>
      <c r="D27" s="29">
        <v>0</v>
      </c>
      <c r="E27" s="29">
        <v>0</v>
      </c>
      <c r="F27" s="114">
        <v>0</v>
      </c>
      <c r="G27" s="108"/>
      <c r="H27" s="109"/>
      <c r="I27" s="109">
        <f t="shared" si="3"/>
        <v>0</v>
      </c>
      <c r="J27" s="109">
        <f t="shared" si="4"/>
        <v>0</v>
      </c>
      <c r="K27" s="109">
        <f t="shared" si="1"/>
        <v>0</v>
      </c>
      <c r="L27" s="109">
        <f t="shared" si="2"/>
        <v>0</v>
      </c>
    </row>
    <row r="28" spans="1:12" ht="15">
      <c r="A28" s="1"/>
      <c r="B28" s="28" t="s">
        <v>335</v>
      </c>
      <c r="C28" s="208">
        <v>1101800</v>
      </c>
      <c r="D28" s="29">
        <v>1826000</v>
      </c>
      <c r="E28" s="29">
        <v>0</v>
      </c>
      <c r="F28" s="114">
        <v>0</v>
      </c>
      <c r="G28" s="108"/>
      <c r="H28" s="109"/>
      <c r="I28" s="109">
        <f t="shared" si="3"/>
        <v>0</v>
      </c>
      <c r="J28" s="109">
        <f t="shared" si="4"/>
        <v>0</v>
      </c>
      <c r="K28" s="109">
        <f t="shared" si="1"/>
        <v>0</v>
      </c>
      <c r="L28" s="109">
        <f t="shared" si="2"/>
        <v>0</v>
      </c>
    </row>
    <row r="29" spans="1:12" ht="15">
      <c r="A29" s="164"/>
      <c r="B29" s="165" t="s">
        <v>18</v>
      </c>
      <c r="C29" s="166"/>
      <c r="D29" s="167">
        <f>SUM(D15:D28)</f>
        <v>4730000</v>
      </c>
      <c r="E29" s="167">
        <f>SUM(E15:E28)</f>
        <v>3014366.8</v>
      </c>
      <c r="F29" s="168">
        <f>SUM(F15:F28)</f>
        <v>2317412</v>
      </c>
      <c r="G29" s="167">
        <f aca="true" t="shared" si="5" ref="G29:L29">SUM(G15:G28)</f>
        <v>3397837</v>
      </c>
      <c r="H29" s="167">
        <f>SUM(H15:H28)</f>
        <v>5331246</v>
      </c>
      <c r="I29" s="167">
        <f t="shared" si="5"/>
        <v>1865936.0999999999</v>
      </c>
      <c r="J29" s="167">
        <f t="shared" si="5"/>
        <v>1332811.5</v>
      </c>
      <c r="K29" s="167">
        <f t="shared" si="5"/>
        <v>1066249.2000000002</v>
      </c>
      <c r="L29" s="167">
        <f t="shared" si="5"/>
        <v>1066249.2000000002</v>
      </c>
    </row>
    <row r="30" spans="1:12" ht="15">
      <c r="A30" s="26">
        <v>2</v>
      </c>
      <c r="B30" s="27" t="s">
        <v>19</v>
      </c>
      <c r="C30" s="67"/>
      <c r="D30" s="148"/>
      <c r="E30" s="25"/>
      <c r="F30" s="113"/>
      <c r="G30" s="127"/>
      <c r="H30" s="25"/>
      <c r="I30" s="25"/>
      <c r="J30" s="25"/>
      <c r="K30" s="25"/>
      <c r="L30" s="25"/>
    </row>
    <row r="31" spans="1:12" ht="15">
      <c r="A31" s="31">
        <v>2.1</v>
      </c>
      <c r="B31" s="32" t="s">
        <v>164</v>
      </c>
      <c r="C31" s="67"/>
      <c r="D31" s="151"/>
      <c r="E31" s="25"/>
      <c r="F31" s="113"/>
      <c r="G31" s="127"/>
      <c r="H31" s="25"/>
      <c r="I31" s="25"/>
      <c r="J31" s="25"/>
      <c r="K31" s="25"/>
      <c r="L31" s="25"/>
    </row>
    <row r="32" spans="1:12" ht="15">
      <c r="A32" s="1"/>
      <c r="B32" s="28" t="s">
        <v>336</v>
      </c>
      <c r="C32" s="73">
        <v>1201001</v>
      </c>
      <c r="D32" s="29">
        <v>2306343</v>
      </c>
      <c r="E32" s="29">
        <v>0</v>
      </c>
      <c r="F32" s="114">
        <v>0</v>
      </c>
      <c r="G32" s="132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</row>
    <row r="33" spans="1:12" ht="15">
      <c r="A33" s="1"/>
      <c r="B33" s="28" t="s">
        <v>337</v>
      </c>
      <c r="C33" s="73">
        <v>1201002</v>
      </c>
      <c r="D33" s="29">
        <v>0</v>
      </c>
      <c r="E33" s="29">
        <v>0</v>
      </c>
      <c r="F33" s="114">
        <v>0</v>
      </c>
      <c r="G33" s="132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</row>
    <row r="34" spans="1:12" ht="15">
      <c r="A34" s="1"/>
      <c r="B34" s="28" t="s">
        <v>338</v>
      </c>
      <c r="C34" s="208"/>
      <c r="D34" s="29">
        <v>0</v>
      </c>
      <c r="E34" s="29">
        <v>0</v>
      </c>
      <c r="F34" s="114">
        <v>0</v>
      </c>
      <c r="G34" s="132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</row>
    <row r="35" spans="1:12" ht="15">
      <c r="A35" s="1"/>
      <c r="B35" s="28" t="s">
        <v>339</v>
      </c>
      <c r="C35" s="208"/>
      <c r="D35" s="29">
        <v>0</v>
      </c>
      <c r="E35" s="29">
        <v>0</v>
      </c>
      <c r="F35" s="114">
        <v>0</v>
      </c>
      <c r="G35" s="132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</row>
    <row r="36" spans="1:12" ht="15">
      <c r="A36" s="90"/>
      <c r="B36" s="91" t="s">
        <v>20</v>
      </c>
      <c r="C36" s="92"/>
      <c r="D36" s="86">
        <f>SUM(D32:D35)</f>
        <v>2306343</v>
      </c>
      <c r="E36" s="86">
        <f aca="true" t="shared" si="6" ref="E36:L36">SUM(E32:E35)</f>
        <v>0</v>
      </c>
      <c r="F36" s="115">
        <f t="shared" si="6"/>
        <v>0</v>
      </c>
      <c r="G36" s="126">
        <f t="shared" si="6"/>
        <v>0</v>
      </c>
      <c r="H36" s="86">
        <f t="shared" si="6"/>
        <v>0</v>
      </c>
      <c r="I36" s="86">
        <f t="shared" si="6"/>
        <v>0</v>
      </c>
      <c r="J36" s="86">
        <f t="shared" si="6"/>
        <v>0</v>
      </c>
      <c r="K36" s="86">
        <f t="shared" si="6"/>
        <v>0</v>
      </c>
      <c r="L36" s="86">
        <f t="shared" si="6"/>
        <v>0</v>
      </c>
    </row>
    <row r="37" spans="1:12" ht="15">
      <c r="A37" s="31">
        <v>2.2</v>
      </c>
      <c r="B37" s="32" t="s">
        <v>21</v>
      </c>
      <c r="C37" s="74"/>
      <c r="D37" s="151"/>
      <c r="E37" s="25"/>
      <c r="F37" s="113"/>
      <c r="G37" s="127"/>
      <c r="H37" s="25"/>
      <c r="I37" s="25"/>
      <c r="J37" s="25"/>
      <c r="K37" s="25"/>
      <c r="L37" s="25"/>
    </row>
    <row r="38" spans="1:12" ht="15">
      <c r="A38" s="1"/>
      <c r="B38" s="28" t="s">
        <v>340</v>
      </c>
      <c r="C38" s="66">
        <v>1202001</v>
      </c>
      <c r="D38" s="108">
        <v>39600000</v>
      </c>
      <c r="E38" s="127">
        <v>41069000</v>
      </c>
      <c r="F38" s="160">
        <v>34295330</v>
      </c>
      <c r="G38" s="127">
        <v>52989000</v>
      </c>
      <c r="H38" s="127">
        <v>60641000</v>
      </c>
      <c r="I38" s="108">
        <f>H38*35%</f>
        <v>21224350</v>
      </c>
      <c r="J38" s="108">
        <f>H38*25%</f>
        <v>15160250</v>
      </c>
      <c r="K38" s="108">
        <f>H38*20%</f>
        <v>12128200</v>
      </c>
      <c r="L38" s="108">
        <f>H38*20%</f>
        <v>12128200</v>
      </c>
    </row>
    <row r="39" spans="1:12" ht="15">
      <c r="A39" s="1"/>
      <c r="B39" s="28" t="s">
        <v>341</v>
      </c>
      <c r="C39" s="66"/>
      <c r="D39" s="29">
        <v>0</v>
      </c>
      <c r="E39" s="25">
        <v>0</v>
      </c>
      <c r="F39" s="113">
        <v>0</v>
      </c>
      <c r="G39" s="132"/>
      <c r="H39" s="25">
        <v>0</v>
      </c>
      <c r="I39" s="109">
        <f>H39*35%</f>
        <v>0</v>
      </c>
      <c r="J39" s="109">
        <f>H39*25%</f>
        <v>0</v>
      </c>
      <c r="K39" s="109">
        <f>H39*20%</f>
        <v>0</v>
      </c>
      <c r="L39" s="109">
        <f>H39*20%</f>
        <v>0</v>
      </c>
    </row>
    <row r="40" spans="1:12" ht="15">
      <c r="A40" s="1"/>
      <c r="B40" s="28" t="s">
        <v>518</v>
      </c>
      <c r="C40" s="66"/>
      <c r="D40" s="29"/>
      <c r="E40" s="25">
        <v>2308000</v>
      </c>
      <c r="F40" s="113" t="s">
        <v>520</v>
      </c>
      <c r="G40" s="132">
        <v>8262000</v>
      </c>
      <c r="H40" s="25"/>
      <c r="I40" s="109"/>
      <c r="J40" s="109"/>
      <c r="K40" s="109"/>
      <c r="L40" s="109"/>
    </row>
    <row r="41" spans="1:12" ht="15">
      <c r="A41" s="1"/>
      <c r="B41" s="28" t="s">
        <v>342</v>
      </c>
      <c r="C41" s="66">
        <v>1202002</v>
      </c>
      <c r="D41" s="29">
        <v>0</v>
      </c>
      <c r="E41" s="25">
        <v>0</v>
      </c>
      <c r="F41" s="113" t="s">
        <v>519</v>
      </c>
      <c r="G41" s="132"/>
      <c r="H41" s="25">
        <v>0</v>
      </c>
      <c r="I41" s="109">
        <f>H41*35%</f>
        <v>0</v>
      </c>
      <c r="J41" s="109">
        <f>H41*25%</f>
        <v>0</v>
      </c>
      <c r="K41" s="109">
        <f>H41*20%</f>
        <v>0</v>
      </c>
      <c r="L41" s="109">
        <f>H41*20%</f>
        <v>0</v>
      </c>
    </row>
    <row r="42" spans="1:12" ht="15">
      <c r="A42" s="1"/>
      <c r="B42" s="28" t="s">
        <v>343</v>
      </c>
      <c r="C42" s="66">
        <v>1202003</v>
      </c>
      <c r="D42" s="29">
        <v>0</v>
      </c>
      <c r="E42" s="25">
        <v>0</v>
      </c>
      <c r="F42" s="113">
        <v>0</v>
      </c>
      <c r="G42" s="132">
        <v>3075000</v>
      </c>
      <c r="H42" s="25">
        <v>0</v>
      </c>
      <c r="I42" s="109">
        <f>H42*35%</f>
        <v>0</v>
      </c>
      <c r="J42" s="109">
        <f>H42*25%</f>
        <v>0</v>
      </c>
      <c r="K42" s="109">
        <f>H42*20%</f>
        <v>0</v>
      </c>
      <c r="L42" s="109">
        <f>H42*20%</f>
        <v>0</v>
      </c>
    </row>
    <row r="43" spans="1:12" ht="15">
      <c r="A43" s="90"/>
      <c r="B43" s="91" t="s">
        <v>20</v>
      </c>
      <c r="C43" s="92"/>
      <c r="D43" s="126">
        <v>0</v>
      </c>
      <c r="E43" s="128">
        <f>SUM(E38:E42)</f>
        <v>43377000</v>
      </c>
      <c r="F43" s="154">
        <f aca="true" t="shared" si="7" ref="F43:L43">SUM(F38:F42)</f>
        <v>34295330</v>
      </c>
      <c r="G43" s="128">
        <f t="shared" si="7"/>
        <v>64326000</v>
      </c>
      <c r="H43" s="128">
        <f t="shared" si="7"/>
        <v>60641000</v>
      </c>
      <c r="I43" s="128">
        <f t="shared" si="7"/>
        <v>21224350</v>
      </c>
      <c r="J43" s="128">
        <f t="shared" si="7"/>
        <v>15160250</v>
      </c>
      <c r="K43" s="128">
        <f t="shared" si="7"/>
        <v>12128200</v>
      </c>
      <c r="L43" s="128">
        <f t="shared" si="7"/>
        <v>12128200</v>
      </c>
    </row>
    <row r="44" spans="1:12" ht="15">
      <c r="A44" s="31">
        <v>2.3</v>
      </c>
      <c r="B44" s="28" t="s">
        <v>22</v>
      </c>
      <c r="C44" s="66">
        <v>1203001</v>
      </c>
      <c r="D44" s="29">
        <v>0</v>
      </c>
      <c r="E44" s="25">
        <v>0</v>
      </c>
      <c r="F44" s="113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</row>
    <row r="45" spans="1:12" ht="15">
      <c r="A45" s="156"/>
      <c r="B45" s="157" t="s">
        <v>23</v>
      </c>
      <c r="C45" s="158"/>
      <c r="D45" s="159">
        <f aca="true" t="shared" si="8" ref="D45:L45">D36+D43+D44</f>
        <v>2306343</v>
      </c>
      <c r="E45" s="159">
        <f t="shared" si="8"/>
        <v>43377000</v>
      </c>
      <c r="F45" s="159">
        <f t="shared" si="8"/>
        <v>34295330</v>
      </c>
      <c r="G45" s="159">
        <f t="shared" si="8"/>
        <v>64326000</v>
      </c>
      <c r="H45" s="159">
        <f t="shared" si="8"/>
        <v>60641000</v>
      </c>
      <c r="I45" s="159">
        <f t="shared" si="8"/>
        <v>21224350</v>
      </c>
      <c r="J45" s="159">
        <f t="shared" si="8"/>
        <v>15160250</v>
      </c>
      <c r="K45" s="159">
        <f t="shared" si="8"/>
        <v>12128200</v>
      </c>
      <c r="L45" s="159">
        <f t="shared" si="8"/>
        <v>12128200</v>
      </c>
    </row>
    <row r="46" spans="1:12" ht="15">
      <c r="A46" s="26">
        <v>3</v>
      </c>
      <c r="B46" s="27" t="s">
        <v>24</v>
      </c>
      <c r="C46" s="67"/>
      <c r="D46" s="148"/>
      <c r="E46" s="25"/>
      <c r="F46" s="113"/>
      <c r="G46" s="127"/>
      <c r="H46" s="25"/>
      <c r="I46" s="25"/>
      <c r="J46" s="25"/>
      <c r="K46" s="25"/>
      <c r="L46" s="25"/>
    </row>
    <row r="47" spans="1:12" ht="15">
      <c r="A47" s="1"/>
      <c r="B47" s="34" t="s">
        <v>474</v>
      </c>
      <c r="C47" s="75">
        <v>1301001</v>
      </c>
      <c r="D47" s="135">
        <v>871000</v>
      </c>
      <c r="E47" s="127">
        <v>936950</v>
      </c>
      <c r="F47" s="134">
        <v>1001650</v>
      </c>
      <c r="G47" s="134">
        <v>1111695</v>
      </c>
      <c r="H47" s="134">
        <v>1252000</v>
      </c>
      <c r="I47" s="108">
        <f aca="true" t="shared" si="9" ref="I47:I53">H47*35%</f>
        <v>438200</v>
      </c>
      <c r="J47" s="108">
        <f aca="true" t="shared" si="10" ref="J47:J53">H47*25%</f>
        <v>313000</v>
      </c>
      <c r="K47" s="108">
        <f aca="true" t="shared" si="11" ref="K47:K53">H47*20%</f>
        <v>250400</v>
      </c>
      <c r="L47" s="108">
        <f aca="true" t="shared" si="12" ref="L47:L53">H47*20%</f>
        <v>250400</v>
      </c>
    </row>
    <row r="48" spans="1:12" ht="15">
      <c r="A48" s="1"/>
      <c r="B48" s="34" t="s">
        <v>475</v>
      </c>
      <c r="C48" s="75">
        <v>1301002</v>
      </c>
      <c r="D48" s="135">
        <v>2420000</v>
      </c>
      <c r="E48" s="127">
        <v>6596202</v>
      </c>
      <c r="F48" s="134">
        <v>3000000</v>
      </c>
      <c r="G48" s="134">
        <v>3734044</v>
      </c>
      <c r="H48" s="134">
        <v>6684000</v>
      </c>
      <c r="I48" s="108">
        <f t="shared" si="9"/>
        <v>2339400</v>
      </c>
      <c r="J48" s="108">
        <f t="shared" si="10"/>
        <v>1671000</v>
      </c>
      <c r="K48" s="108">
        <f t="shared" si="11"/>
        <v>1336800</v>
      </c>
      <c r="L48" s="108">
        <f t="shared" si="12"/>
        <v>1336800</v>
      </c>
    </row>
    <row r="49" spans="1:12" ht="15">
      <c r="A49" s="1"/>
      <c r="B49" s="34" t="s">
        <v>355</v>
      </c>
      <c r="C49" s="75">
        <v>1301007</v>
      </c>
      <c r="D49" s="135">
        <v>2500000</v>
      </c>
      <c r="E49" s="127">
        <v>1000</v>
      </c>
      <c r="F49" s="134">
        <v>0</v>
      </c>
      <c r="G49" s="134">
        <v>0</v>
      </c>
      <c r="H49" s="134">
        <v>65000</v>
      </c>
      <c r="I49" s="108">
        <f t="shared" si="9"/>
        <v>22750</v>
      </c>
      <c r="J49" s="108">
        <f t="shared" si="10"/>
        <v>16250</v>
      </c>
      <c r="K49" s="108">
        <f t="shared" si="11"/>
        <v>13000</v>
      </c>
      <c r="L49" s="108">
        <f t="shared" si="12"/>
        <v>13000</v>
      </c>
    </row>
    <row r="50" spans="1:12" ht="15">
      <c r="A50" s="1"/>
      <c r="B50" s="34" t="s">
        <v>344</v>
      </c>
      <c r="C50" s="67">
        <v>1302000</v>
      </c>
      <c r="D50" s="134">
        <v>0</v>
      </c>
      <c r="E50" s="127">
        <v>0</v>
      </c>
      <c r="F50" s="160">
        <v>0</v>
      </c>
      <c r="G50" s="134">
        <v>0</v>
      </c>
      <c r="H50" s="134">
        <v>0</v>
      </c>
      <c r="I50" s="108">
        <f t="shared" si="9"/>
        <v>0</v>
      </c>
      <c r="J50" s="108">
        <f t="shared" si="10"/>
        <v>0</v>
      </c>
      <c r="K50" s="108">
        <f t="shared" si="11"/>
        <v>0</v>
      </c>
      <c r="L50" s="108">
        <f t="shared" si="12"/>
        <v>0</v>
      </c>
    </row>
    <row r="51" spans="1:12" ht="15">
      <c r="A51" s="1"/>
      <c r="B51" s="34" t="s">
        <v>345</v>
      </c>
      <c r="C51" s="67">
        <v>1303000</v>
      </c>
      <c r="D51" s="134">
        <v>0</v>
      </c>
      <c r="E51" s="127">
        <v>0</v>
      </c>
      <c r="F51" s="160">
        <v>0</v>
      </c>
      <c r="G51" s="134">
        <v>0</v>
      </c>
      <c r="H51" s="134">
        <v>0</v>
      </c>
      <c r="I51" s="108">
        <f t="shared" si="9"/>
        <v>0</v>
      </c>
      <c r="J51" s="108">
        <f t="shared" si="10"/>
        <v>0</v>
      </c>
      <c r="K51" s="108">
        <f t="shared" si="11"/>
        <v>0</v>
      </c>
      <c r="L51" s="108">
        <f t="shared" si="12"/>
        <v>0</v>
      </c>
    </row>
    <row r="52" spans="1:12" ht="15">
      <c r="A52" s="1"/>
      <c r="B52" s="34" t="s">
        <v>346</v>
      </c>
      <c r="C52" s="67">
        <v>1304000</v>
      </c>
      <c r="D52" s="108">
        <v>110000</v>
      </c>
      <c r="E52" s="127">
        <v>0</v>
      </c>
      <c r="F52" s="160">
        <v>0</v>
      </c>
      <c r="G52" s="134">
        <v>0</v>
      </c>
      <c r="H52" s="134">
        <v>0</v>
      </c>
      <c r="I52" s="108">
        <f t="shared" si="9"/>
        <v>0</v>
      </c>
      <c r="J52" s="108">
        <f t="shared" si="10"/>
        <v>0</v>
      </c>
      <c r="K52" s="108">
        <f t="shared" si="11"/>
        <v>0</v>
      </c>
      <c r="L52" s="108">
        <f t="shared" si="12"/>
        <v>0</v>
      </c>
    </row>
    <row r="53" spans="1:12" ht="15">
      <c r="A53" s="1"/>
      <c r="B53" s="34" t="s">
        <v>347</v>
      </c>
      <c r="C53" s="67">
        <v>1308000</v>
      </c>
      <c r="D53" s="134">
        <v>0</v>
      </c>
      <c r="E53" s="127">
        <v>0</v>
      </c>
      <c r="F53" s="160">
        <v>0</v>
      </c>
      <c r="G53" s="134">
        <v>0</v>
      </c>
      <c r="H53" s="134">
        <v>0</v>
      </c>
      <c r="I53" s="108">
        <f t="shared" si="9"/>
        <v>0</v>
      </c>
      <c r="J53" s="108">
        <f t="shared" si="10"/>
        <v>0</v>
      </c>
      <c r="K53" s="108">
        <f t="shared" si="11"/>
        <v>0</v>
      </c>
      <c r="L53" s="108">
        <f t="shared" si="12"/>
        <v>0</v>
      </c>
    </row>
    <row r="54" spans="1:12" ht="15">
      <c r="A54" s="172"/>
      <c r="B54" s="165" t="s">
        <v>25</v>
      </c>
      <c r="C54" s="169"/>
      <c r="D54" s="136">
        <f>SUM(D47:D53)</f>
        <v>5901000</v>
      </c>
      <c r="E54" s="136">
        <f aca="true" t="shared" si="13" ref="E54:L54">SUM(E47:E53)</f>
        <v>7534152</v>
      </c>
      <c r="F54" s="173">
        <f t="shared" si="13"/>
        <v>4001650</v>
      </c>
      <c r="G54" s="167">
        <f t="shared" si="13"/>
        <v>4845739</v>
      </c>
      <c r="H54" s="136">
        <f t="shared" si="13"/>
        <v>8001000</v>
      </c>
      <c r="I54" s="136">
        <f t="shared" si="13"/>
        <v>2800350</v>
      </c>
      <c r="J54" s="136">
        <f t="shared" si="13"/>
        <v>2000250</v>
      </c>
      <c r="K54" s="136">
        <f t="shared" si="13"/>
        <v>1600200</v>
      </c>
      <c r="L54" s="136">
        <f t="shared" si="13"/>
        <v>1600200</v>
      </c>
    </row>
    <row r="55" spans="1:12" ht="15">
      <c r="A55" s="26">
        <v>4</v>
      </c>
      <c r="B55" s="27" t="s">
        <v>26</v>
      </c>
      <c r="C55" s="67"/>
      <c r="D55" s="148"/>
      <c r="E55" s="25"/>
      <c r="F55" s="113"/>
      <c r="G55" s="127"/>
      <c r="H55" s="25"/>
      <c r="I55" s="25"/>
      <c r="J55" s="25"/>
      <c r="K55" s="25"/>
      <c r="L55" s="25"/>
    </row>
    <row r="56" spans="1:12" ht="15">
      <c r="A56" s="1"/>
      <c r="B56" s="34" t="s">
        <v>348</v>
      </c>
      <c r="C56" s="67">
        <v>1401000</v>
      </c>
      <c r="D56" s="108">
        <v>12100</v>
      </c>
      <c r="E56" s="127">
        <v>0</v>
      </c>
      <c r="F56" s="127">
        <v>0</v>
      </c>
      <c r="G56" s="127">
        <v>216007</v>
      </c>
      <c r="H56" s="127">
        <v>0</v>
      </c>
      <c r="I56" s="108">
        <f aca="true" t="shared" si="14" ref="I56:I76">H56*35%</f>
        <v>0</v>
      </c>
      <c r="J56" s="108">
        <f aca="true" t="shared" si="15" ref="J56:J76">H56*25%</f>
        <v>0</v>
      </c>
      <c r="K56" s="108">
        <f aca="true" t="shared" si="16" ref="K56:K76">H56*20%</f>
        <v>0</v>
      </c>
      <c r="L56" s="108">
        <f aca="true" t="shared" si="17" ref="L56:L76">H56*20%</f>
        <v>0</v>
      </c>
    </row>
    <row r="57" spans="1:12" ht="15">
      <c r="A57" s="1"/>
      <c r="B57" s="34" t="s">
        <v>381</v>
      </c>
      <c r="C57" s="66">
        <v>1401101</v>
      </c>
      <c r="D57" s="108">
        <v>1815000</v>
      </c>
      <c r="E57" s="127">
        <v>88757</v>
      </c>
      <c r="F57" s="160">
        <v>996500</v>
      </c>
      <c r="G57" s="127">
        <v>86146</v>
      </c>
      <c r="H57" s="127">
        <v>63587</v>
      </c>
      <c r="I57" s="108">
        <f t="shared" si="14"/>
        <v>22255.449999999997</v>
      </c>
      <c r="J57" s="108">
        <f t="shared" si="15"/>
        <v>15896.75</v>
      </c>
      <c r="K57" s="108">
        <f t="shared" si="16"/>
        <v>12717.400000000001</v>
      </c>
      <c r="L57" s="108">
        <f t="shared" si="17"/>
        <v>12717.400000000001</v>
      </c>
    </row>
    <row r="58" spans="1:12" ht="15">
      <c r="A58" s="1"/>
      <c r="B58" s="34" t="s">
        <v>481</v>
      </c>
      <c r="C58" s="66">
        <v>1401121</v>
      </c>
      <c r="D58" s="108">
        <v>0</v>
      </c>
      <c r="E58" s="127">
        <v>0</v>
      </c>
      <c r="F58" s="160">
        <v>0</v>
      </c>
      <c r="G58" s="127">
        <v>500</v>
      </c>
      <c r="H58" s="127">
        <v>367237</v>
      </c>
      <c r="I58" s="108">
        <f t="shared" si="14"/>
        <v>128532.95</v>
      </c>
      <c r="J58" s="108">
        <f t="shared" si="15"/>
        <v>91809.25</v>
      </c>
      <c r="K58" s="108">
        <f t="shared" si="16"/>
        <v>73447.40000000001</v>
      </c>
      <c r="L58" s="108">
        <f t="shared" si="17"/>
        <v>73447.40000000001</v>
      </c>
    </row>
    <row r="59" spans="1:12" ht="15">
      <c r="A59" s="1"/>
      <c r="B59" s="34" t="s">
        <v>382</v>
      </c>
      <c r="C59" s="66">
        <v>1401102</v>
      </c>
      <c r="D59" s="108">
        <v>24200</v>
      </c>
      <c r="E59" s="127">
        <v>38000</v>
      </c>
      <c r="F59" s="160">
        <v>40000</v>
      </c>
      <c r="G59" s="127">
        <v>19000</v>
      </c>
      <c r="H59" s="127">
        <v>50000</v>
      </c>
      <c r="I59" s="108">
        <f t="shared" si="14"/>
        <v>17500</v>
      </c>
      <c r="J59" s="108">
        <f t="shared" si="15"/>
        <v>12500</v>
      </c>
      <c r="K59" s="108">
        <f t="shared" si="16"/>
        <v>10000</v>
      </c>
      <c r="L59" s="108">
        <f t="shared" si="17"/>
        <v>10000</v>
      </c>
    </row>
    <row r="60" spans="1:12" ht="15">
      <c r="A60" s="1"/>
      <c r="B60" s="34" t="s">
        <v>383</v>
      </c>
      <c r="C60" s="66">
        <v>1401117</v>
      </c>
      <c r="D60" s="108"/>
      <c r="E60" s="127">
        <v>67000</v>
      </c>
      <c r="F60" s="160">
        <v>73700</v>
      </c>
      <c r="G60" s="127">
        <v>0</v>
      </c>
      <c r="H60" s="127">
        <v>100000</v>
      </c>
      <c r="I60" s="108">
        <f t="shared" si="14"/>
        <v>35000</v>
      </c>
      <c r="J60" s="108">
        <f t="shared" si="15"/>
        <v>25000</v>
      </c>
      <c r="K60" s="108">
        <f t="shared" si="16"/>
        <v>20000</v>
      </c>
      <c r="L60" s="108">
        <f t="shared" si="17"/>
        <v>20000</v>
      </c>
    </row>
    <row r="61" spans="1:12" ht="15">
      <c r="A61" s="1"/>
      <c r="B61" s="34" t="s">
        <v>349</v>
      </c>
      <c r="C61" s="67">
        <v>1401200</v>
      </c>
      <c r="D61" s="108">
        <v>726000</v>
      </c>
      <c r="E61" s="127">
        <v>1165606</v>
      </c>
      <c r="F61" s="160">
        <v>901000</v>
      </c>
      <c r="G61" s="127">
        <v>1247671</v>
      </c>
      <c r="H61" s="127">
        <v>1350000</v>
      </c>
      <c r="I61" s="108">
        <f t="shared" si="14"/>
        <v>472499.99999999994</v>
      </c>
      <c r="J61" s="108">
        <f t="shared" si="15"/>
        <v>337500</v>
      </c>
      <c r="K61" s="108">
        <f t="shared" si="16"/>
        <v>270000</v>
      </c>
      <c r="L61" s="108">
        <f t="shared" si="17"/>
        <v>270000</v>
      </c>
    </row>
    <row r="62" spans="1:12" ht="15">
      <c r="A62" s="1"/>
      <c r="B62" s="34" t="s">
        <v>350</v>
      </c>
      <c r="C62" s="67">
        <v>1401300</v>
      </c>
      <c r="D62" s="127">
        <v>0</v>
      </c>
      <c r="E62" s="127">
        <v>0</v>
      </c>
      <c r="F62" s="127">
        <v>0</v>
      </c>
      <c r="G62" s="127">
        <v>0</v>
      </c>
      <c r="H62" s="127">
        <v>0</v>
      </c>
      <c r="I62" s="108">
        <f t="shared" si="14"/>
        <v>0</v>
      </c>
      <c r="J62" s="108">
        <f t="shared" si="15"/>
        <v>0</v>
      </c>
      <c r="K62" s="108">
        <f t="shared" si="16"/>
        <v>0</v>
      </c>
      <c r="L62" s="108">
        <f t="shared" si="17"/>
        <v>0</v>
      </c>
    </row>
    <row r="63" spans="1:12" ht="15">
      <c r="A63" s="1"/>
      <c r="B63" s="34" t="s">
        <v>351</v>
      </c>
      <c r="C63" s="67">
        <v>1401400</v>
      </c>
      <c r="D63" s="127">
        <v>0</v>
      </c>
      <c r="E63" s="127">
        <v>0</v>
      </c>
      <c r="F63" s="127">
        <v>0</v>
      </c>
      <c r="G63" s="127">
        <v>0</v>
      </c>
      <c r="H63" s="127">
        <v>0</v>
      </c>
      <c r="I63" s="108">
        <f t="shared" si="14"/>
        <v>0</v>
      </c>
      <c r="J63" s="108">
        <f t="shared" si="15"/>
        <v>0</v>
      </c>
      <c r="K63" s="108">
        <f t="shared" si="16"/>
        <v>0</v>
      </c>
      <c r="L63" s="108">
        <f t="shared" si="17"/>
        <v>0</v>
      </c>
    </row>
    <row r="64" spans="1:12" ht="15">
      <c r="A64" s="1"/>
      <c r="B64" s="34" t="s">
        <v>352</v>
      </c>
      <c r="C64" s="67">
        <v>1401500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08">
        <f t="shared" si="14"/>
        <v>0</v>
      </c>
      <c r="J64" s="108">
        <f t="shared" si="15"/>
        <v>0</v>
      </c>
      <c r="K64" s="108">
        <f t="shared" si="16"/>
        <v>0</v>
      </c>
      <c r="L64" s="108">
        <f t="shared" si="17"/>
        <v>0</v>
      </c>
    </row>
    <row r="65" spans="1:12" ht="15">
      <c r="A65" s="1"/>
      <c r="B65" s="34" t="s">
        <v>353</v>
      </c>
      <c r="C65" s="67">
        <v>1402000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08">
        <f t="shared" si="14"/>
        <v>0</v>
      </c>
      <c r="J65" s="108">
        <f t="shared" si="15"/>
        <v>0</v>
      </c>
      <c r="K65" s="108">
        <f t="shared" si="16"/>
        <v>0</v>
      </c>
      <c r="L65" s="108">
        <f t="shared" si="17"/>
        <v>0</v>
      </c>
    </row>
    <row r="66" spans="1:12" ht="15">
      <c r="A66" s="1"/>
      <c r="B66" s="34" t="s">
        <v>386</v>
      </c>
      <c r="C66" s="67">
        <v>1404012</v>
      </c>
      <c r="D66" s="127">
        <v>0</v>
      </c>
      <c r="E66" s="127">
        <v>0</v>
      </c>
      <c r="F66" s="127">
        <v>0</v>
      </c>
      <c r="G66" s="127">
        <v>32000</v>
      </c>
      <c r="H66" s="127">
        <v>0</v>
      </c>
      <c r="I66" s="108">
        <f t="shared" si="14"/>
        <v>0</v>
      </c>
      <c r="J66" s="108">
        <f t="shared" si="15"/>
        <v>0</v>
      </c>
      <c r="K66" s="108">
        <f t="shared" si="16"/>
        <v>0</v>
      </c>
      <c r="L66" s="108">
        <f t="shared" si="17"/>
        <v>0</v>
      </c>
    </row>
    <row r="67" spans="1:12" ht="15">
      <c r="A67" s="1"/>
      <c r="B67" s="34" t="s">
        <v>384</v>
      </c>
      <c r="C67" s="67">
        <v>1404013</v>
      </c>
      <c r="D67" s="127">
        <v>0</v>
      </c>
      <c r="E67" s="127">
        <v>25000</v>
      </c>
      <c r="F67" s="160">
        <v>27500</v>
      </c>
      <c r="G67" s="127">
        <v>40500</v>
      </c>
      <c r="H67" s="127">
        <v>48000</v>
      </c>
      <c r="I67" s="108">
        <f t="shared" si="14"/>
        <v>16800</v>
      </c>
      <c r="J67" s="108">
        <f t="shared" si="15"/>
        <v>12000</v>
      </c>
      <c r="K67" s="108">
        <f t="shared" si="16"/>
        <v>9600</v>
      </c>
      <c r="L67" s="108">
        <f t="shared" si="17"/>
        <v>9600</v>
      </c>
    </row>
    <row r="68" spans="1:12" ht="15">
      <c r="A68" s="1"/>
      <c r="B68" s="34" t="s">
        <v>385</v>
      </c>
      <c r="C68" s="67">
        <v>1404014</v>
      </c>
      <c r="D68" s="108">
        <v>1210</v>
      </c>
      <c r="E68" s="127">
        <v>944</v>
      </c>
      <c r="F68" s="160">
        <v>1201</v>
      </c>
      <c r="G68" s="127">
        <v>537</v>
      </c>
      <c r="H68" s="127">
        <v>1500</v>
      </c>
      <c r="I68" s="108">
        <f t="shared" si="14"/>
        <v>525</v>
      </c>
      <c r="J68" s="108">
        <f t="shared" si="15"/>
        <v>375</v>
      </c>
      <c r="K68" s="108">
        <f t="shared" si="16"/>
        <v>300</v>
      </c>
      <c r="L68" s="108">
        <f t="shared" si="17"/>
        <v>300</v>
      </c>
    </row>
    <row r="69" spans="1:12" ht="15">
      <c r="A69" s="1"/>
      <c r="B69" s="34" t="s">
        <v>387</v>
      </c>
      <c r="C69" s="67">
        <v>1405002</v>
      </c>
      <c r="D69" s="108">
        <v>100000</v>
      </c>
      <c r="E69" s="127">
        <v>136138</v>
      </c>
      <c r="F69" s="160">
        <v>149752</v>
      </c>
      <c r="G69" s="127">
        <v>188100</v>
      </c>
      <c r="H69" s="127">
        <v>250000</v>
      </c>
      <c r="I69" s="108">
        <f t="shared" si="14"/>
        <v>87500</v>
      </c>
      <c r="J69" s="108">
        <f t="shared" si="15"/>
        <v>62500</v>
      </c>
      <c r="K69" s="108">
        <f t="shared" si="16"/>
        <v>50000</v>
      </c>
      <c r="L69" s="108">
        <f t="shared" si="17"/>
        <v>50000</v>
      </c>
    </row>
    <row r="70" spans="1:12" ht="15">
      <c r="A70" s="1"/>
      <c r="B70" s="34" t="s">
        <v>388</v>
      </c>
      <c r="C70" s="67">
        <v>1405008</v>
      </c>
      <c r="D70" s="108">
        <v>234657</v>
      </c>
      <c r="E70" s="127">
        <v>333010</v>
      </c>
      <c r="F70" s="160">
        <v>366311</v>
      </c>
      <c r="G70" s="127">
        <v>353660</v>
      </c>
      <c r="H70" s="127">
        <v>482491</v>
      </c>
      <c r="I70" s="108">
        <f t="shared" si="14"/>
        <v>168871.84999999998</v>
      </c>
      <c r="J70" s="108">
        <f t="shared" si="15"/>
        <v>120622.75</v>
      </c>
      <c r="K70" s="108">
        <f t="shared" si="16"/>
        <v>96498.20000000001</v>
      </c>
      <c r="L70" s="108">
        <f t="shared" si="17"/>
        <v>96498.20000000001</v>
      </c>
    </row>
    <row r="71" spans="1:12" ht="15">
      <c r="A71" s="1"/>
      <c r="B71" s="34" t="s">
        <v>389</v>
      </c>
      <c r="C71" s="67">
        <v>1405010</v>
      </c>
      <c r="D71" s="108">
        <v>75000</v>
      </c>
      <c r="E71" s="127">
        <v>89570</v>
      </c>
      <c r="F71" s="160">
        <v>82500</v>
      </c>
      <c r="G71" s="127">
        <v>94100</v>
      </c>
      <c r="H71" s="127">
        <v>150000</v>
      </c>
      <c r="I71" s="108">
        <f t="shared" si="14"/>
        <v>52500</v>
      </c>
      <c r="J71" s="108">
        <f t="shared" si="15"/>
        <v>37500</v>
      </c>
      <c r="K71" s="108">
        <f t="shared" si="16"/>
        <v>30000</v>
      </c>
      <c r="L71" s="108">
        <f t="shared" si="17"/>
        <v>30000</v>
      </c>
    </row>
    <row r="72" spans="1:12" ht="15">
      <c r="A72" s="1"/>
      <c r="B72" s="34" t="s">
        <v>488</v>
      </c>
      <c r="C72" s="67"/>
      <c r="D72" s="108">
        <v>0</v>
      </c>
      <c r="E72" s="108">
        <v>83760</v>
      </c>
      <c r="F72" s="132">
        <v>96324</v>
      </c>
      <c r="G72" s="127">
        <v>37500</v>
      </c>
      <c r="H72" s="108">
        <v>100000</v>
      </c>
      <c r="I72" s="108">
        <f t="shared" si="14"/>
        <v>35000</v>
      </c>
      <c r="J72" s="108">
        <f t="shared" si="15"/>
        <v>25000</v>
      </c>
      <c r="K72" s="108">
        <f t="shared" si="16"/>
        <v>20000</v>
      </c>
      <c r="L72" s="108">
        <f t="shared" si="17"/>
        <v>20000</v>
      </c>
    </row>
    <row r="73" spans="1:12" ht="15">
      <c r="A73" s="1"/>
      <c r="B73" s="34" t="s">
        <v>390</v>
      </c>
      <c r="C73" s="67">
        <v>1405015</v>
      </c>
      <c r="D73" s="127">
        <v>0</v>
      </c>
      <c r="E73" s="127">
        <v>0</v>
      </c>
      <c r="F73" s="127">
        <v>0</v>
      </c>
      <c r="G73" s="127">
        <v>147470</v>
      </c>
      <c r="H73" s="127">
        <v>100000</v>
      </c>
      <c r="I73" s="108">
        <f t="shared" si="14"/>
        <v>35000</v>
      </c>
      <c r="J73" s="108">
        <f t="shared" si="15"/>
        <v>25000</v>
      </c>
      <c r="K73" s="108">
        <f t="shared" si="16"/>
        <v>20000</v>
      </c>
      <c r="L73" s="108">
        <f t="shared" si="17"/>
        <v>20000</v>
      </c>
    </row>
    <row r="74" spans="1:12" ht="15">
      <c r="A74" s="1"/>
      <c r="B74" s="34" t="s">
        <v>482</v>
      </c>
      <c r="C74" s="67">
        <v>1406000</v>
      </c>
      <c r="D74" s="127">
        <v>0</v>
      </c>
      <c r="E74" s="127">
        <v>110200</v>
      </c>
      <c r="F74" s="160">
        <v>121220</v>
      </c>
      <c r="G74" s="127">
        <v>152008</v>
      </c>
      <c r="H74" s="127">
        <v>150000</v>
      </c>
      <c r="I74" s="108">
        <f t="shared" si="14"/>
        <v>52500</v>
      </c>
      <c r="J74" s="108">
        <f t="shared" si="15"/>
        <v>37500</v>
      </c>
      <c r="K74" s="108">
        <f t="shared" si="16"/>
        <v>30000</v>
      </c>
      <c r="L74" s="108">
        <f t="shared" si="17"/>
        <v>30000</v>
      </c>
    </row>
    <row r="75" spans="1:12" ht="15">
      <c r="A75" s="1"/>
      <c r="B75" s="34" t="s">
        <v>354</v>
      </c>
      <c r="C75" s="67">
        <v>1407000</v>
      </c>
      <c r="D75" s="127">
        <v>0</v>
      </c>
      <c r="E75" s="127">
        <v>0</v>
      </c>
      <c r="F75" s="160">
        <v>0</v>
      </c>
      <c r="G75" s="127"/>
      <c r="H75" s="127">
        <v>0</v>
      </c>
      <c r="I75" s="108">
        <f t="shared" si="14"/>
        <v>0</v>
      </c>
      <c r="J75" s="108">
        <f t="shared" si="15"/>
        <v>0</v>
      </c>
      <c r="K75" s="108">
        <f t="shared" si="16"/>
        <v>0</v>
      </c>
      <c r="L75" s="108">
        <f t="shared" si="17"/>
        <v>0</v>
      </c>
    </row>
    <row r="76" spans="1:12" ht="15">
      <c r="A76" s="1"/>
      <c r="B76" s="34" t="s">
        <v>483</v>
      </c>
      <c r="C76" s="67">
        <v>1408000</v>
      </c>
      <c r="D76" s="108">
        <v>50000</v>
      </c>
      <c r="E76" s="127">
        <v>820391</v>
      </c>
      <c r="F76" s="160">
        <v>602000</v>
      </c>
      <c r="G76" s="127">
        <v>1357894</v>
      </c>
      <c r="H76" s="127">
        <v>1000000</v>
      </c>
      <c r="I76" s="108">
        <f t="shared" si="14"/>
        <v>350000</v>
      </c>
      <c r="J76" s="108">
        <f t="shared" si="15"/>
        <v>250000</v>
      </c>
      <c r="K76" s="108">
        <f t="shared" si="16"/>
        <v>200000</v>
      </c>
      <c r="L76" s="108">
        <f t="shared" si="17"/>
        <v>200000</v>
      </c>
    </row>
    <row r="77" spans="1:12" ht="15">
      <c r="A77" s="1"/>
      <c r="B77" s="34" t="s">
        <v>490</v>
      </c>
      <c r="C77" s="67"/>
      <c r="D77" s="108"/>
      <c r="E77" s="127"/>
      <c r="F77" s="160"/>
      <c r="G77" s="127">
        <v>1500</v>
      </c>
      <c r="H77" s="127"/>
      <c r="I77" s="108"/>
      <c r="J77" s="108"/>
      <c r="K77" s="108"/>
      <c r="L77" s="108"/>
    </row>
    <row r="78" spans="1:12" ht="15">
      <c r="A78" s="172"/>
      <c r="B78" s="174" t="s">
        <v>27</v>
      </c>
      <c r="C78" s="175"/>
      <c r="D78" s="167">
        <f>SUM(D56:D76)</f>
        <v>3038167</v>
      </c>
      <c r="E78" s="176">
        <f aca="true" t="shared" si="18" ref="E78:L78">SUM(E56:E76)</f>
        <v>2958376</v>
      </c>
      <c r="F78" s="177">
        <f t="shared" si="18"/>
        <v>3458008</v>
      </c>
      <c r="G78" s="176">
        <f>SUM(G56:G77)</f>
        <v>3974593</v>
      </c>
      <c r="H78" s="176">
        <f t="shared" si="18"/>
        <v>4212815</v>
      </c>
      <c r="I78" s="176">
        <f t="shared" si="18"/>
        <v>1474485.25</v>
      </c>
      <c r="J78" s="176">
        <f t="shared" si="18"/>
        <v>1053203.75</v>
      </c>
      <c r="K78" s="176">
        <f t="shared" si="18"/>
        <v>842563</v>
      </c>
      <c r="L78" s="176">
        <f t="shared" si="18"/>
        <v>842563</v>
      </c>
    </row>
    <row r="79" spans="1:12" ht="15">
      <c r="A79" s="26">
        <v>5</v>
      </c>
      <c r="B79" s="27" t="s">
        <v>28</v>
      </c>
      <c r="C79" s="67"/>
      <c r="D79" s="16"/>
      <c r="E79" s="25"/>
      <c r="F79" s="113"/>
      <c r="G79" s="127"/>
      <c r="H79" s="25"/>
      <c r="I79" s="25"/>
      <c r="J79" s="25"/>
      <c r="K79" s="25"/>
      <c r="L79" s="25"/>
    </row>
    <row r="80" spans="1:12" ht="15">
      <c r="A80" s="1"/>
      <c r="B80" s="34" t="s">
        <v>356</v>
      </c>
      <c r="C80" s="67">
        <v>1501000</v>
      </c>
      <c r="D80" s="108">
        <v>0</v>
      </c>
      <c r="E80" s="127">
        <v>0</v>
      </c>
      <c r="F80" s="160">
        <v>0</v>
      </c>
      <c r="G80" s="127"/>
      <c r="H80" s="127">
        <v>0</v>
      </c>
      <c r="I80" s="108">
        <f aca="true" t="shared" si="19" ref="I80:I85">H80*35%</f>
        <v>0</v>
      </c>
      <c r="J80" s="108">
        <f aca="true" t="shared" si="20" ref="J80:J85">H80*25%</f>
        <v>0</v>
      </c>
      <c r="K80" s="108">
        <f aca="true" t="shared" si="21" ref="K80:K85">H80*20%</f>
        <v>0</v>
      </c>
      <c r="L80" s="108">
        <f aca="true" t="shared" si="22" ref="L80:L85">H80*20%</f>
        <v>0</v>
      </c>
    </row>
    <row r="81" spans="1:12" ht="15">
      <c r="A81" s="1"/>
      <c r="B81" s="34" t="s">
        <v>357</v>
      </c>
      <c r="C81" s="67">
        <v>1501100</v>
      </c>
      <c r="D81" s="108">
        <v>1164340</v>
      </c>
      <c r="E81" s="127">
        <v>407835</v>
      </c>
      <c r="F81" s="160">
        <v>880400</v>
      </c>
      <c r="G81" s="127">
        <v>624300</v>
      </c>
      <c r="H81" s="127">
        <v>650000</v>
      </c>
      <c r="I81" s="108">
        <f t="shared" si="19"/>
        <v>227500</v>
      </c>
      <c r="J81" s="108">
        <f t="shared" si="20"/>
        <v>162500</v>
      </c>
      <c r="K81" s="108">
        <f t="shared" si="21"/>
        <v>130000</v>
      </c>
      <c r="L81" s="108">
        <f t="shared" si="22"/>
        <v>130000</v>
      </c>
    </row>
    <row r="82" spans="1:12" ht="15">
      <c r="A82" s="1"/>
      <c r="B82" s="34" t="s">
        <v>358</v>
      </c>
      <c r="C82" s="67">
        <v>1501200</v>
      </c>
      <c r="D82" s="108">
        <v>0</v>
      </c>
      <c r="E82" s="127">
        <v>66569</v>
      </c>
      <c r="F82" s="160">
        <v>231000</v>
      </c>
      <c r="G82" s="127"/>
      <c r="H82" s="127">
        <v>200000</v>
      </c>
      <c r="I82" s="108">
        <f t="shared" si="19"/>
        <v>70000</v>
      </c>
      <c r="J82" s="108">
        <f t="shared" si="20"/>
        <v>50000</v>
      </c>
      <c r="K82" s="108">
        <f t="shared" si="21"/>
        <v>40000</v>
      </c>
      <c r="L82" s="108">
        <f t="shared" si="22"/>
        <v>40000</v>
      </c>
    </row>
    <row r="83" spans="1:12" ht="15">
      <c r="A83" s="1"/>
      <c r="B83" s="34" t="s">
        <v>359</v>
      </c>
      <c r="C83" s="67">
        <v>1503000</v>
      </c>
      <c r="D83" s="108">
        <v>45365</v>
      </c>
      <c r="E83" s="127">
        <v>0</v>
      </c>
      <c r="F83" s="160">
        <v>10000</v>
      </c>
      <c r="G83" s="127"/>
      <c r="H83" s="127">
        <v>0</v>
      </c>
      <c r="I83" s="108">
        <f t="shared" si="19"/>
        <v>0</v>
      </c>
      <c r="J83" s="108">
        <f t="shared" si="20"/>
        <v>0</v>
      </c>
      <c r="K83" s="108">
        <f t="shared" si="21"/>
        <v>0</v>
      </c>
      <c r="L83" s="108">
        <f t="shared" si="22"/>
        <v>0</v>
      </c>
    </row>
    <row r="84" spans="1:12" ht="15">
      <c r="A84" s="1"/>
      <c r="B84" s="34" t="s">
        <v>360</v>
      </c>
      <c r="C84" s="66">
        <v>1504000</v>
      </c>
      <c r="D84" s="108">
        <v>100000</v>
      </c>
      <c r="E84" s="127">
        <v>134301</v>
      </c>
      <c r="F84" s="160">
        <v>147400</v>
      </c>
      <c r="G84" s="127">
        <v>158590</v>
      </c>
      <c r="H84" s="127">
        <v>200000</v>
      </c>
      <c r="I84" s="108">
        <f t="shared" si="19"/>
        <v>70000</v>
      </c>
      <c r="J84" s="108">
        <f t="shared" si="20"/>
        <v>50000</v>
      </c>
      <c r="K84" s="108">
        <f t="shared" si="21"/>
        <v>40000</v>
      </c>
      <c r="L84" s="108">
        <f t="shared" si="22"/>
        <v>40000</v>
      </c>
    </row>
    <row r="85" spans="1:12" ht="15">
      <c r="A85" s="35"/>
      <c r="B85" s="36" t="s">
        <v>361</v>
      </c>
      <c r="C85" s="67">
        <v>1504100</v>
      </c>
      <c r="D85" s="162">
        <v>0</v>
      </c>
      <c r="E85" s="129">
        <v>7000</v>
      </c>
      <c r="F85" s="163">
        <v>5000</v>
      </c>
      <c r="G85" s="129">
        <v>61064</v>
      </c>
      <c r="H85" s="129">
        <v>25000</v>
      </c>
      <c r="I85" s="108">
        <f t="shared" si="19"/>
        <v>8750</v>
      </c>
      <c r="J85" s="108">
        <f t="shared" si="20"/>
        <v>6250</v>
      </c>
      <c r="K85" s="108">
        <f t="shared" si="21"/>
        <v>5000</v>
      </c>
      <c r="L85" s="108">
        <f t="shared" si="22"/>
        <v>5000</v>
      </c>
    </row>
    <row r="86" spans="1:12" ht="15">
      <c r="A86" s="172"/>
      <c r="B86" s="165" t="s">
        <v>29</v>
      </c>
      <c r="C86" s="169"/>
      <c r="D86" s="167">
        <f>SUM(D80:D85)</f>
        <v>1309705</v>
      </c>
      <c r="E86" s="170">
        <f>SUM(E80:E85)</f>
        <v>615705</v>
      </c>
      <c r="F86" s="171">
        <f aca="true" t="shared" si="23" ref="F86:L86">SUM(F80:F85)</f>
        <v>1273800</v>
      </c>
      <c r="G86" s="170">
        <f t="shared" si="23"/>
        <v>843954</v>
      </c>
      <c r="H86" s="170">
        <f t="shared" si="23"/>
        <v>1075000</v>
      </c>
      <c r="I86" s="170">
        <f t="shared" si="23"/>
        <v>376250</v>
      </c>
      <c r="J86" s="170">
        <f t="shared" si="23"/>
        <v>268750</v>
      </c>
      <c r="K86" s="170">
        <f t="shared" si="23"/>
        <v>215000</v>
      </c>
      <c r="L86" s="170">
        <f t="shared" si="23"/>
        <v>215000</v>
      </c>
    </row>
    <row r="87" spans="1:12" ht="15">
      <c r="A87" s="26">
        <v>6</v>
      </c>
      <c r="B87" s="152" t="s">
        <v>477</v>
      </c>
      <c r="C87" s="149"/>
      <c r="D87" s="16"/>
      <c r="E87" s="25"/>
      <c r="F87" s="113"/>
      <c r="G87" s="127"/>
      <c r="H87" s="25"/>
      <c r="I87" s="25"/>
      <c r="J87" s="25"/>
      <c r="K87" s="25"/>
      <c r="L87" s="25"/>
    </row>
    <row r="88" spans="1:12" ht="15">
      <c r="A88" s="31">
        <v>6.1</v>
      </c>
      <c r="B88" s="37" t="s">
        <v>31</v>
      </c>
      <c r="C88" s="67"/>
      <c r="D88" s="29"/>
      <c r="E88" s="25"/>
      <c r="F88" s="113"/>
      <c r="G88" s="127"/>
      <c r="H88" s="25"/>
      <c r="I88" s="25"/>
      <c r="J88" s="25"/>
      <c r="K88" s="25"/>
      <c r="L88" s="25"/>
    </row>
    <row r="89" spans="1:12" ht="15">
      <c r="A89" s="1"/>
      <c r="B89" s="28" t="s">
        <v>512</v>
      </c>
      <c r="C89" s="67">
        <v>1601001</v>
      </c>
      <c r="D89" s="29"/>
      <c r="E89" s="25"/>
      <c r="F89" s="113"/>
      <c r="G89" s="127"/>
      <c r="H89" s="25"/>
      <c r="I89" s="25"/>
      <c r="J89" s="25"/>
      <c r="K89" s="25"/>
      <c r="L89" s="25"/>
    </row>
    <row r="90" spans="1:12" ht="15">
      <c r="A90" s="1"/>
      <c r="B90" s="28" t="s">
        <v>362</v>
      </c>
      <c r="C90" s="68">
        <v>1601002</v>
      </c>
      <c r="D90" s="29"/>
      <c r="E90" s="25"/>
      <c r="F90" s="113"/>
      <c r="G90" s="127"/>
      <c r="H90" s="25"/>
      <c r="I90" s="109"/>
      <c r="J90" s="109"/>
      <c r="K90" s="109"/>
      <c r="L90" s="109"/>
    </row>
    <row r="91" spans="1:12" ht="15">
      <c r="A91" s="1"/>
      <c r="B91" s="28" t="s">
        <v>363</v>
      </c>
      <c r="C91" s="69">
        <v>1601003</v>
      </c>
      <c r="D91" s="29"/>
      <c r="E91" s="25"/>
      <c r="F91" s="113"/>
      <c r="G91" s="127"/>
      <c r="H91" s="25"/>
      <c r="I91" s="109"/>
      <c r="J91" s="109"/>
      <c r="K91" s="109"/>
      <c r="L91" s="109"/>
    </row>
    <row r="92" spans="1:12" ht="15">
      <c r="A92" s="90"/>
      <c r="B92" s="106" t="s">
        <v>33</v>
      </c>
      <c r="C92" s="93"/>
      <c r="D92" s="86">
        <f aca="true" t="shared" si="24" ref="D92:L92">SUM(D89:D91)</f>
        <v>0</v>
      </c>
      <c r="E92" s="86">
        <f t="shared" si="24"/>
        <v>0</v>
      </c>
      <c r="F92" s="115">
        <f t="shared" si="24"/>
        <v>0</v>
      </c>
      <c r="G92" s="126">
        <f t="shared" si="24"/>
        <v>0</v>
      </c>
      <c r="H92" s="86">
        <f t="shared" si="24"/>
        <v>0</v>
      </c>
      <c r="I92" s="86">
        <f t="shared" si="24"/>
        <v>0</v>
      </c>
      <c r="J92" s="86">
        <f t="shared" si="24"/>
        <v>0</v>
      </c>
      <c r="K92" s="86">
        <f t="shared" si="24"/>
        <v>0</v>
      </c>
      <c r="L92" s="86">
        <f t="shared" si="24"/>
        <v>0</v>
      </c>
    </row>
    <row r="93" spans="1:12" ht="15">
      <c r="A93" s="31">
        <v>6.2</v>
      </c>
      <c r="B93" s="37" t="s">
        <v>32</v>
      </c>
      <c r="C93" s="67"/>
      <c r="D93" s="29"/>
      <c r="E93" s="25"/>
      <c r="F93" s="113"/>
      <c r="G93" s="127"/>
      <c r="H93" s="25"/>
      <c r="I93" s="25"/>
      <c r="J93" s="25"/>
      <c r="K93" s="25"/>
      <c r="L93" s="25"/>
    </row>
    <row r="94" spans="1:12" ht="15">
      <c r="A94" s="1"/>
      <c r="B94" s="28" t="s">
        <v>512</v>
      </c>
      <c r="C94" s="67">
        <v>1602001</v>
      </c>
      <c r="D94" s="29"/>
      <c r="E94" s="25"/>
      <c r="F94" s="113"/>
      <c r="G94" s="127"/>
      <c r="H94" s="25"/>
      <c r="I94" s="109"/>
      <c r="J94" s="109"/>
      <c r="K94" s="109"/>
      <c r="L94" s="109"/>
    </row>
    <row r="95" spans="1:12" ht="15">
      <c r="A95" s="1"/>
      <c r="B95" s="28" t="s">
        <v>362</v>
      </c>
      <c r="C95" s="67">
        <v>1602002</v>
      </c>
      <c r="D95" s="29"/>
      <c r="E95" s="25"/>
      <c r="F95" s="113"/>
      <c r="G95" s="127"/>
      <c r="H95" s="25"/>
      <c r="I95" s="109"/>
      <c r="J95" s="109"/>
      <c r="K95" s="109"/>
      <c r="L95" s="109"/>
    </row>
    <row r="96" spans="1:12" ht="15">
      <c r="A96" s="1"/>
      <c r="B96" s="28" t="s">
        <v>363</v>
      </c>
      <c r="C96" s="67">
        <v>1602003</v>
      </c>
      <c r="D96" s="29"/>
      <c r="E96" s="25"/>
      <c r="F96" s="113"/>
      <c r="G96" s="127"/>
      <c r="H96" s="25"/>
      <c r="I96" s="109"/>
      <c r="J96" s="109"/>
      <c r="K96" s="109"/>
      <c r="L96" s="109"/>
    </row>
    <row r="97" spans="1:12" ht="15">
      <c r="A97" s="90"/>
      <c r="B97" s="94" t="s">
        <v>33</v>
      </c>
      <c r="C97" s="95"/>
      <c r="D97" s="86">
        <f aca="true" t="shared" si="25" ref="D97:L97">SUM(D94:D96)</f>
        <v>0</v>
      </c>
      <c r="E97" s="86">
        <f t="shared" si="25"/>
        <v>0</v>
      </c>
      <c r="F97" s="115">
        <f t="shared" si="25"/>
        <v>0</v>
      </c>
      <c r="G97" s="126">
        <f t="shared" si="25"/>
        <v>0</v>
      </c>
      <c r="H97" s="86">
        <f t="shared" si="25"/>
        <v>0</v>
      </c>
      <c r="I97" s="86">
        <f t="shared" si="25"/>
        <v>0</v>
      </c>
      <c r="J97" s="86">
        <f t="shared" si="25"/>
        <v>0</v>
      </c>
      <c r="K97" s="86">
        <f t="shared" si="25"/>
        <v>0</v>
      </c>
      <c r="L97" s="86">
        <f t="shared" si="25"/>
        <v>0</v>
      </c>
    </row>
    <row r="98" spans="1:12" ht="15">
      <c r="A98" s="31">
        <v>6.3</v>
      </c>
      <c r="B98" s="37" t="s">
        <v>34</v>
      </c>
      <c r="C98" s="67"/>
      <c r="D98" s="29"/>
      <c r="E98" s="25"/>
      <c r="F98" s="113"/>
      <c r="G98" s="127"/>
      <c r="H98" s="25"/>
      <c r="I98" s="25"/>
      <c r="J98" s="25"/>
      <c r="K98" s="25"/>
      <c r="L98" s="25"/>
    </row>
    <row r="99" spans="1:12" ht="15">
      <c r="A99" s="1"/>
      <c r="B99" s="28" t="s">
        <v>512</v>
      </c>
      <c r="C99" s="67">
        <v>1603001</v>
      </c>
      <c r="D99" s="29"/>
      <c r="E99" s="25"/>
      <c r="F99" s="113"/>
      <c r="G99" s="127"/>
      <c r="H99" s="25"/>
      <c r="I99" s="109"/>
      <c r="J99" s="109"/>
      <c r="K99" s="109"/>
      <c r="L99" s="109"/>
    </row>
    <row r="100" spans="1:12" ht="15">
      <c r="A100" s="1"/>
      <c r="B100" s="28" t="s">
        <v>362</v>
      </c>
      <c r="C100" s="67">
        <v>1603002</v>
      </c>
      <c r="D100" s="29"/>
      <c r="E100" s="25"/>
      <c r="F100" s="113"/>
      <c r="G100" s="127"/>
      <c r="H100" s="25"/>
      <c r="I100" s="109"/>
      <c r="J100" s="109"/>
      <c r="K100" s="109"/>
      <c r="L100" s="109"/>
    </row>
    <row r="101" spans="1:12" ht="15">
      <c r="A101" s="1"/>
      <c r="B101" s="28" t="s">
        <v>363</v>
      </c>
      <c r="C101" s="67">
        <v>1603003</v>
      </c>
      <c r="D101" s="29"/>
      <c r="E101" s="25"/>
      <c r="F101" s="113"/>
      <c r="G101" s="127"/>
      <c r="H101" s="25"/>
      <c r="I101" s="109"/>
      <c r="J101" s="109"/>
      <c r="K101" s="109"/>
      <c r="L101" s="109"/>
    </row>
    <row r="102" spans="1:12" ht="15">
      <c r="A102" s="90"/>
      <c r="B102" s="94" t="s">
        <v>33</v>
      </c>
      <c r="C102" s="93"/>
      <c r="D102" s="86">
        <f aca="true" t="shared" si="26" ref="D102:L102">SUM(D99:D101)</f>
        <v>0</v>
      </c>
      <c r="E102" s="87">
        <f t="shared" si="26"/>
        <v>0</v>
      </c>
      <c r="F102" s="123">
        <f t="shared" si="26"/>
        <v>0</v>
      </c>
      <c r="G102" s="128">
        <f t="shared" si="26"/>
        <v>0</v>
      </c>
      <c r="H102" s="87">
        <f t="shared" si="26"/>
        <v>0</v>
      </c>
      <c r="I102" s="87">
        <f t="shared" si="26"/>
        <v>0</v>
      </c>
      <c r="J102" s="87">
        <f t="shared" si="26"/>
        <v>0</v>
      </c>
      <c r="K102" s="87">
        <f t="shared" si="26"/>
        <v>0</v>
      </c>
      <c r="L102" s="87">
        <f t="shared" si="26"/>
        <v>0</v>
      </c>
    </row>
    <row r="103" spans="1:12" ht="15">
      <c r="A103" s="172"/>
      <c r="B103" s="178" t="s">
        <v>35</v>
      </c>
      <c r="C103" s="169"/>
      <c r="D103" s="136">
        <f aca="true" t="shared" si="27" ref="D103:L103">D92+D97+D102</f>
        <v>0</v>
      </c>
      <c r="E103" s="136">
        <f t="shared" si="27"/>
        <v>0</v>
      </c>
      <c r="F103" s="173">
        <f t="shared" si="27"/>
        <v>0</v>
      </c>
      <c r="G103" s="168">
        <f t="shared" si="27"/>
        <v>0</v>
      </c>
      <c r="H103" s="136">
        <f t="shared" si="27"/>
        <v>0</v>
      </c>
      <c r="I103" s="136">
        <f t="shared" si="27"/>
        <v>0</v>
      </c>
      <c r="J103" s="136">
        <f t="shared" si="27"/>
        <v>0</v>
      </c>
      <c r="K103" s="136">
        <f t="shared" si="27"/>
        <v>0</v>
      </c>
      <c r="L103" s="136">
        <f t="shared" si="27"/>
        <v>0</v>
      </c>
    </row>
    <row r="104" spans="1:12" ht="15">
      <c r="A104" s="26">
        <v>7</v>
      </c>
      <c r="B104" s="27" t="s">
        <v>36</v>
      </c>
      <c r="C104" s="67"/>
      <c r="D104" s="16"/>
      <c r="E104" s="25"/>
      <c r="F104" s="113"/>
      <c r="G104" s="127"/>
      <c r="H104" s="25"/>
      <c r="I104" s="25"/>
      <c r="J104" s="25"/>
      <c r="K104" s="25"/>
      <c r="L104" s="25"/>
    </row>
    <row r="105" spans="1:12" ht="15">
      <c r="A105" s="1">
        <v>7.1</v>
      </c>
      <c r="B105" s="40" t="s">
        <v>166</v>
      </c>
      <c r="C105" s="66"/>
      <c r="D105" s="29"/>
      <c r="E105" s="25"/>
      <c r="F105" s="113"/>
      <c r="G105" s="127"/>
      <c r="H105" s="25"/>
      <c r="I105" s="25"/>
      <c r="J105" s="25"/>
      <c r="K105" s="25"/>
      <c r="L105" s="25"/>
    </row>
    <row r="106" spans="1:12" ht="15">
      <c r="A106" s="1"/>
      <c r="B106" s="28" t="s">
        <v>364</v>
      </c>
      <c r="C106" s="67">
        <v>1701001</v>
      </c>
      <c r="D106" s="29">
        <v>0</v>
      </c>
      <c r="E106" s="29">
        <v>0</v>
      </c>
      <c r="F106" s="29">
        <v>0</v>
      </c>
      <c r="G106" s="108"/>
      <c r="H106" s="29">
        <v>0</v>
      </c>
      <c r="I106" s="29">
        <v>0</v>
      </c>
      <c r="J106" s="29">
        <v>0</v>
      </c>
      <c r="K106" s="29">
        <v>0</v>
      </c>
      <c r="L106" s="29">
        <v>0</v>
      </c>
    </row>
    <row r="107" spans="1:12" ht="15">
      <c r="A107" s="1"/>
      <c r="B107" s="28" t="s">
        <v>365</v>
      </c>
      <c r="C107" s="67">
        <v>1701002</v>
      </c>
      <c r="D107" s="29">
        <v>0</v>
      </c>
      <c r="E107" s="29">
        <v>0</v>
      </c>
      <c r="F107" s="29">
        <v>0</v>
      </c>
      <c r="G107" s="108"/>
      <c r="H107" s="29">
        <v>0</v>
      </c>
      <c r="I107" s="29">
        <v>0</v>
      </c>
      <c r="J107" s="29">
        <v>0</v>
      </c>
      <c r="K107" s="29">
        <v>0</v>
      </c>
      <c r="L107" s="29">
        <v>0</v>
      </c>
    </row>
    <row r="108" spans="1:12" ht="15">
      <c r="A108" s="1"/>
      <c r="B108" s="28" t="s">
        <v>366</v>
      </c>
      <c r="C108" s="67">
        <v>1701003</v>
      </c>
      <c r="D108" s="29">
        <v>0</v>
      </c>
      <c r="E108" s="29">
        <v>0</v>
      </c>
      <c r="F108" s="29">
        <v>0</v>
      </c>
      <c r="G108" s="108"/>
      <c r="H108" s="29">
        <v>0</v>
      </c>
      <c r="I108" s="29">
        <v>0</v>
      </c>
      <c r="J108" s="29">
        <v>0</v>
      </c>
      <c r="K108" s="29">
        <v>0</v>
      </c>
      <c r="L108" s="29">
        <v>0</v>
      </c>
    </row>
    <row r="109" spans="1:12" ht="15">
      <c r="A109" s="90"/>
      <c r="B109" s="94" t="s">
        <v>20</v>
      </c>
      <c r="C109" s="95"/>
      <c r="D109" s="86">
        <f>SUM(D106:D108)</f>
        <v>0</v>
      </c>
      <c r="E109" s="87">
        <f>SUM(E106:E108)</f>
        <v>0</v>
      </c>
      <c r="F109" s="123">
        <f aca="true" t="shared" si="28" ref="F109:L109">SUM(F106:F108)</f>
        <v>0</v>
      </c>
      <c r="G109" s="128">
        <f t="shared" si="28"/>
        <v>0</v>
      </c>
      <c r="H109" s="87">
        <f t="shared" si="28"/>
        <v>0</v>
      </c>
      <c r="I109" s="87">
        <f t="shared" si="28"/>
        <v>0</v>
      </c>
      <c r="J109" s="87">
        <f t="shared" si="28"/>
        <v>0</v>
      </c>
      <c r="K109" s="87">
        <f t="shared" si="28"/>
        <v>0</v>
      </c>
      <c r="L109" s="87">
        <f t="shared" si="28"/>
        <v>0</v>
      </c>
    </row>
    <row r="110" spans="1:12" ht="15">
      <c r="A110" s="1">
        <v>7.2</v>
      </c>
      <c r="B110" s="40" t="s">
        <v>167</v>
      </c>
      <c r="C110" s="67"/>
      <c r="D110" s="29"/>
      <c r="E110" s="25"/>
      <c r="F110" s="113"/>
      <c r="G110" s="127"/>
      <c r="H110" s="25"/>
      <c r="I110" s="25"/>
      <c r="J110" s="25"/>
      <c r="K110" s="25"/>
      <c r="L110" s="25"/>
    </row>
    <row r="111" spans="1:12" ht="15">
      <c r="A111" s="1"/>
      <c r="B111" s="34" t="s">
        <v>367</v>
      </c>
      <c r="C111" s="67">
        <v>1703000</v>
      </c>
      <c r="D111" s="29">
        <v>0</v>
      </c>
      <c r="E111" s="29">
        <v>0</v>
      </c>
      <c r="F111" s="29">
        <v>0</v>
      </c>
      <c r="G111" s="108"/>
      <c r="H111" s="29">
        <v>0</v>
      </c>
      <c r="I111" s="29">
        <v>0</v>
      </c>
      <c r="J111" s="29">
        <v>0</v>
      </c>
      <c r="K111" s="29">
        <v>0</v>
      </c>
      <c r="L111" s="29">
        <v>0</v>
      </c>
    </row>
    <row r="112" spans="1:12" ht="15">
      <c r="A112" s="23"/>
      <c r="B112" s="34" t="s">
        <v>368</v>
      </c>
      <c r="C112" s="67">
        <v>1704000</v>
      </c>
      <c r="D112" s="29">
        <v>0</v>
      </c>
      <c r="E112" s="29">
        <v>0</v>
      </c>
      <c r="F112" s="29">
        <v>0</v>
      </c>
      <c r="G112" s="108"/>
      <c r="H112" s="29">
        <v>0</v>
      </c>
      <c r="I112" s="29">
        <v>0</v>
      </c>
      <c r="J112" s="29">
        <v>0</v>
      </c>
      <c r="K112" s="29">
        <v>0</v>
      </c>
      <c r="L112" s="29">
        <v>0</v>
      </c>
    </row>
    <row r="113" spans="1:12" ht="15">
      <c r="A113" s="23"/>
      <c r="B113" s="34" t="s">
        <v>37</v>
      </c>
      <c r="C113" s="67">
        <v>1708000</v>
      </c>
      <c r="D113" s="29">
        <v>0</v>
      </c>
      <c r="E113" s="29">
        <v>0</v>
      </c>
      <c r="F113" s="29">
        <v>0</v>
      </c>
      <c r="G113" s="108"/>
      <c r="H113" s="29">
        <v>0</v>
      </c>
      <c r="I113" s="29">
        <v>0</v>
      </c>
      <c r="J113" s="29">
        <v>0</v>
      </c>
      <c r="K113" s="29">
        <v>0</v>
      </c>
      <c r="L113" s="29">
        <v>0</v>
      </c>
    </row>
    <row r="114" spans="1:12" ht="15">
      <c r="A114" s="96"/>
      <c r="B114" s="94" t="s">
        <v>20</v>
      </c>
      <c r="C114" s="97"/>
      <c r="D114" s="86">
        <f>SUM(D111:D113)</f>
        <v>0</v>
      </c>
      <c r="E114" s="86">
        <f aca="true" t="shared" si="29" ref="E114:L114">SUM(E111:E113)</f>
        <v>0</v>
      </c>
      <c r="F114" s="115">
        <f t="shared" si="29"/>
        <v>0</v>
      </c>
      <c r="G114" s="126">
        <f t="shared" si="29"/>
        <v>0</v>
      </c>
      <c r="H114" s="86">
        <f t="shared" si="29"/>
        <v>0</v>
      </c>
      <c r="I114" s="86">
        <f t="shared" si="29"/>
        <v>0</v>
      </c>
      <c r="J114" s="86">
        <f t="shared" si="29"/>
        <v>0</v>
      </c>
      <c r="K114" s="86">
        <f t="shared" si="29"/>
        <v>0</v>
      </c>
      <c r="L114" s="86">
        <f t="shared" si="29"/>
        <v>0</v>
      </c>
    </row>
    <row r="115" spans="1:12" ht="15">
      <c r="A115" s="179"/>
      <c r="B115" s="180" t="s">
        <v>38</v>
      </c>
      <c r="C115" s="169"/>
      <c r="D115" s="136">
        <f>D109+D114</f>
        <v>0</v>
      </c>
      <c r="E115" s="136">
        <f aca="true" t="shared" si="30" ref="E115:L115">E109+E114</f>
        <v>0</v>
      </c>
      <c r="F115" s="173">
        <f t="shared" si="30"/>
        <v>0</v>
      </c>
      <c r="G115" s="167">
        <f t="shared" si="30"/>
        <v>0</v>
      </c>
      <c r="H115" s="136">
        <f t="shared" si="30"/>
        <v>0</v>
      </c>
      <c r="I115" s="136">
        <f t="shared" si="30"/>
        <v>0</v>
      </c>
      <c r="J115" s="136">
        <f t="shared" si="30"/>
        <v>0</v>
      </c>
      <c r="K115" s="136">
        <f t="shared" si="30"/>
        <v>0</v>
      </c>
      <c r="L115" s="136">
        <f t="shared" si="30"/>
        <v>0</v>
      </c>
    </row>
    <row r="116" spans="1:12" ht="15">
      <c r="A116" s="26">
        <v>8</v>
      </c>
      <c r="B116" s="23" t="s">
        <v>39</v>
      </c>
      <c r="C116" s="67"/>
      <c r="D116" s="16"/>
      <c r="E116" s="25"/>
      <c r="F116" s="113"/>
      <c r="G116" s="127"/>
      <c r="H116" s="25"/>
      <c r="I116" s="25"/>
      <c r="J116" s="25"/>
      <c r="K116" s="25"/>
      <c r="L116" s="25"/>
    </row>
    <row r="117" spans="1:12" ht="15">
      <c r="A117" s="1"/>
      <c r="B117" s="34" t="s">
        <v>369</v>
      </c>
      <c r="C117" s="67">
        <v>1711000</v>
      </c>
      <c r="D117" s="108">
        <v>0</v>
      </c>
      <c r="E117" s="127">
        <v>2898441</v>
      </c>
      <c r="F117" s="160">
        <v>2000000</v>
      </c>
      <c r="G117" s="127">
        <v>1072992</v>
      </c>
      <c r="H117" s="127">
        <v>2000000</v>
      </c>
      <c r="I117" s="108">
        <f>H117*35%</f>
        <v>700000</v>
      </c>
      <c r="J117" s="108">
        <f>H117*25%</f>
        <v>500000</v>
      </c>
      <c r="K117" s="108">
        <f>H117*20%</f>
        <v>400000</v>
      </c>
      <c r="L117" s="108">
        <f>H117*20%</f>
        <v>400000</v>
      </c>
    </row>
    <row r="118" spans="1:12" ht="15">
      <c r="A118" s="1"/>
      <c r="B118" s="34" t="s">
        <v>370</v>
      </c>
      <c r="C118" s="67">
        <v>1712000</v>
      </c>
      <c r="D118" s="108">
        <v>0</v>
      </c>
      <c r="E118" s="127">
        <v>0</v>
      </c>
      <c r="F118" s="108">
        <v>0</v>
      </c>
      <c r="G118" s="108"/>
      <c r="H118" s="127">
        <v>0</v>
      </c>
      <c r="I118" s="108">
        <f>H118*35%</f>
        <v>0</v>
      </c>
      <c r="J118" s="108">
        <f>H118*25%</f>
        <v>0</v>
      </c>
      <c r="K118" s="108">
        <f>H118*20%</f>
        <v>0</v>
      </c>
      <c r="L118" s="108">
        <f>H118*20%</f>
        <v>0</v>
      </c>
    </row>
    <row r="119" spans="1:12" ht="15">
      <c r="A119" s="1"/>
      <c r="B119" s="34" t="s">
        <v>371</v>
      </c>
      <c r="C119" s="67">
        <v>1713000</v>
      </c>
      <c r="D119" s="108">
        <v>0</v>
      </c>
      <c r="E119" s="127">
        <v>0</v>
      </c>
      <c r="F119" s="108">
        <v>0</v>
      </c>
      <c r="G119" s="108"/>
      <c r="H119" s="127">
        <v>0</v>
      </c>
      <c r="I119" s="108">
        <f>H119*35%</f>
        <v>0</v>
      </c>
      <c r="J119" s="108">
        <f>H119*25%</f>
        <v>0</v>
      </c>
      <c r="K119" s="108">
        <f>H119*20%</f>
        <v>0</v>
      </c>
      <c r="L119" s="108">
        <f>H119*20%</f>
        <v>0</v>
      </c>
    </row>
    <row r="120" spans="1:12" ht="15">
      <c r="A120" s="1"/>
      <c r="B120" s="34" t="s">
        <v>372</v>
      </c>
      <c r="C120" s="67">
        <v>1718000</v>
      </c>
      <c r="D120" s="108">
        <v>2000000</v>
      </c>
      <c r="E120" s="127">
        <v>0</v>
      </c>
      <c r="F120" s="108">
        <v>0</v>
      </c>
      <c r="G120" s="108"/>
      <c r="H120" s="127">
        <v>0</v>
      </c>
      <c r="I120" s="108">
        <f>H120*35%</f>
        <v>0</v>
      </c>
      <c r="J120" s="108">
        <f>H120*25%</f>
        <v>0</v>
      </c>
      <c r="K120" s="108">
        <f>H120*20%</f>
        <v>0</v>
      </c>
      <c r="L120" s="108">
        <f>H120*20%</f>
        <v>0</v>
      </c>
    </row>
    <row r="121" spans="1:12" ht="15">
      <c r="A121" s="172"/>
      <c r="B121" s="180" t="s">
        <v>40</v>
      </c>
      <c r="C121" s="169"/>
      <c r="D121" s="167">
        <f>SUM(D117:D120)</f>
        <v>2000000</v>
      </c>
      <c r="E121" s="170">
        <f>SUM(E117:E120)</f>
        <v>2898441</v>
      </c>
      <c r="F121" s="171">
        <f aca="true" t="shared" si="31" ref="F121:L121">SUM(F117:F120)</f>
        <v>2000000</v>
      </c>
      <c r="G121" s="170">
        <f t="shared" si="31"/>
        <v>1072992</v>
      </c>
      <c r="H121" s="170">
        <f t="shared" si="31"/>
        <v>2000000</v>
      </c>
      <c r="I121" s="170">
        <f t="shared" si="31"/>
        <v>700000</v>
      </c>
      <c r="J121" s="170">
        <f t="shared" si="31"/>
        <v>500000</v>
      </c>
      <c r="K121" s="170">
        <f t="shared" si="31"/>
        <v>400000</v>
      </c>
      <c r="L121" s="170">
        <f t="shared" si="31"/>
        <v>400000</v>
      </c>
    </row>
    <row r="122" spans="1:12" ht="15">
      <c r="A122" s="26">
        <v>9</v>
      </c>
      <c r="B122" s="23" t="s">
        <v>41</v>
      </c>
      <c r="C122" s="67"/>
      <c r="D122" s="16"/>
      <c r="E122" s="25"/>
      <c r="F122" s="113"/>
      <c r="G122" s="127"/>
      <c r="H122" s="25"/>
      <c r="I122" s="25"/>
      <c r="J122" s="25"/>
      <c r="K122" s="25"/>
      <c r="L122" s="25"/>
    </row>
    <row r="123" spans="1:12" ht="15">
      <c r="A123" s="1"/>
      <c r="B123" s="34" t="s">
        <v>373</v>
      </c>
      <c r="C123" s="67">
        <v>1801000</v>
      </c>
      <c r="D123" s="127">
        <v>0</v>
      </c>
      <c r="E123" s="127">
        <v>0</v>
      </c>
      <c r="F123" s="127">
        <v>0</v>
      </c>
      <c r="G123" s="127"/>
      <c r="H123" s="127">
        <v>100000</v>
      </c>
      <c r="I123" s="108">
        <f aca="true" t="shared" si="32" ref="I123:I130">H123*35%</f>
        <v>35000</v>
      </c>
      <c r="J123" s="108">
        <f aca="true" t="shared" si="33" ref="J123:J130">H123*25%</f>
        <v>25000</v>
      </c>
      <c r="K123" s="108">
        <f aca="true" t="shared" si="34" ref="K123:K130">H123*20%</f>
        <v>20000</v>
      </c>
      <c r="L123" s="108">
        <f aca="true" t="shared" si="35" ref="L123:L130">H123*20%</f>
        <v>20000</v>
      </c>
    </row>
    <row r="124" spans="1:12" ht="15">
      <c r="A124" s="1"/>
      <c r="B124" s="34" t="s">
        <v>374</v>
      </c>
      <c r="C124" s="67">
        <v>1801100</v>
      </c>
      <c r="D124" s="127">
        <v>0</v>
      </c>
      <c r="E124" s="127">
        <v>0</v>
      </c>
      <c r="F124" s="127">
        <v>0</v>
      </c>
      <c r="G124" s="127"/>
      <c r="H124" s="127">
        <v>0</v>
      </c>
      <c r="I124" s="108">
        <f t="shared" si="32"/>
        <v>0</v>
      </c>
      <c r="J124" s="108">
        <f t="shared" si="33"/>
        <v>0</v>
      </c>
      <c r="K124" s="108">
        <f t="shared" si="34"/>
        <v>0</v>
      </c>
      <c r="L124" s="108">
        <f t="shared" si="35"/>
        <v>0</v>
      </c>
    </row>
    <row r="125" spans="1:12" ht="15">
      <c r="A125" s="1"/>
      <c r="B125" s="34" t="s">
        <v>375</v>
      </c>
      <c r="C125" s="66">
        <v>1802000</v>
      </c>
      <c r="D125" s="127">
        <v>0</v>
      </c>
      <c r="E125" s="127">
        <v>0</v>
      </c>
      <c r="F125" s="160">
        <v>30000</v>
      </c>
      <c r="G125" s="127"/>
      <c r="H125" s="127">
        <v>0</v>
      </c>
      <c r="I125" s="108">
        <f t="shared" si="32"/>
        <v>0</v>
      </c>
      <c r="J125" s="108">
        <f t="shared" si="33"/>
        <v>0</v>
      </c>
      <c r="K125" s="108">
        <f t="shared" si="34"/>
        <v>0</v>
      </c>
      <c r="L125" s="108">
        <f t="shared" si="35"/>
        <v>0</v>
      </c>
    </row>
    <row r="126" spans="1:12" ht="15">
      <c r="A126" s="1"/>
      <c r="B126" s="34" t="s">
        <v>376</v>
      </c>
      <c r="C126" s="67">
        <v>1803000</v>
      </c>
      <c r="D126" s="127">
        <v>0</v>
      </c>
      <c r="E126" s="127">
        <v>0</v>
      </c>
      <c r="F126" s="127">
        <v>0</v>
      </c>
      <c r="G126" s="127"/>
      <c r="H126" s="127">
        <v>0</v>
      </c>
      <c r="I126" s="108">
        <f t="shared" si="32"/>
        <v>0</v>
      </c>
      <c r="J126" s="108">
        <f t="shared" si="33"/>
        <v>0</v>
      </c>
      <c r="K126" s="108">
        <f t="shared" si="34"/>
        <v>0</v>
      </c>
      <c r="L126" s="108">
        <f t="shared" si="35"/>
        <v>0</v>
      </c>
    </row>
    <row r="127" spans="1:12" ht="15">
      <c r="A127" s="1"/>
      <c r="B127" s="34" t="s">
        <v>377</v>
      </c>
      <c r="C127" s="67">
        <v>1804000</v>
      </c>
      <c r="D127" s="108">
        <v>60500</v>
      </c>
      <c r="E127" s="127">
        <v>28185</v>
      </c>
      <c r="F127" s="127">
        <v>0</v>
      </c>
      <c r="G127" s="127">
        <v>40071</v>
      </c>
      <c r="H127" s="127">
        <v>50000</v>
      </c>
      <c r="I127" s="108">
        <f t="shared" si="32"/>
        <v>17500</v>
      </c>
      <c r="J127" s="108">
        <f t="shared" si="33"/>
        <v>12500</v>
      </c>
      <c r="K127" s="108">
        <f t="shared" si="34"/>
        <v>10000</v>
      </c>
      <c r="L127" s="108">
        <f t="shared" si="35"/>
        <v>10000</v>
      </c>
    </row>
    <row r="128" spans="1:12" ht="15">
      <c r="A128" s="1"/>
      <c r="B128" s="34" t="s">
        <v>378</v>
      </c>
      <c r="C128" s="67">
        <v>1805000</v>
      </c>
      <c r="D128" s="127">
        <v>0</v>
      </c>
      <c r="E128" s="127">
        <v>0</v>
      </c>
      <c r="F128" s="127">
        <v>0</v>
      </c>
      <c r="G128" s="127"/>
      <c r="H128" s="127">
        <v>0</v>
      </c>
      <c r="I128" s="108">
        <f t="shared" si="32"/>
        <v>0</v>
      </c>
      <c r="J128" s="108">
        <f t="shared" si="33"/>
        <v>0</v>
      </c>
      <c r="K128" s="108">
        <f t="shared" si="34"/>
        <v>0</v>
      </c>
      <c r="L128" s="108">
        <f t="shared" si="35"/>
        <v>0</v>
      </c>
    </row>
    <row r="129" spans="1:12" ht="15">
      <c r="A129" s="1"/>
      <c r="B129" s="34" t="s">
        <v>379</v>
      </c>
      <c r="C129" s="67">
        <v>1806000</v>
      </c>
      <c r="D129" s="127">
        <v>0</v>
      </c>
      <c r="E129" s="127">
        <v>0</v>
      </c>
      <c r="F129" s="127">
        <v>0</v>
      </c>
      <c r="G129" s="127"/>
      <c r="H129" s="127">
        <v>0</v>
      </c>
      <c r="I129" s="108">
        <f t="shared" si="32"/>
        <v>0</v>
      </c>
      <c r="J129" s="108">
        <f t="shared" si="33"/>
        <v>0</v>
      </c>
      <c r="K129" s="108">
        <f t="shared" si="34"/>
        <v>0</v>
      </c>
      <c r="L129" s="108">
        <f t="shared" si="35"/>
        <v>0</v>
      </c>
    </row>
    <row r="130" spans="1:12" ht="15">
      <c r="A130" s="1"/>
      <c r="B130" s="34" t="s">
        <v>380</v>
      </c>
      <c r="C130" s="67">
        <v>1808000</v>
      </c>
      <c r="D130" s="108">
        <v>220000</v>
      </c>
      <c r="E130" s="127">
        <v>0</v>
      </c>
      <c r="F130" s="127">
        <v>0</v>
      </c>
      <c r="G130" s="127"/>
      <c r="H130" s="127">
        <v>50000</v>
      </c>
      <c r="I130" s="108">
        <f t="shared" si="32"/>
        <v>17500</v>
      </c>
      <c r="J130" s="108">
        <f t="shared" si="33"/>
        <v>12500</v>
      </c>
      <c r="K130" s="108">
        <f t="shared" si="34"/>
        <v>10000</v>
      </c>
      <c r="L130" s="108">
        <f t="shared" si="35"/>
        <v>10000</v>
      </c>
    </row>
    <row r="131" spans="1:12" ht="15">
      <c r="A131" s="90"/>
      <c r="B131" s="98" t="s">
        <v>42</v>
      </c>
      <c r="C131" s="99"/>
      <c r="D131" s="126">
        <f>SUM(D123:D130)</f>
        <v>280500</v>
      </c>
      <c r="E131" s="128">
        <f>SUM(E123:E130)</f>
        <v>28185</v>
      </c>
      <c r="F131" s="154">
        <f aca="true" t="shared" si="36" ref="F131:L131">SUM(F123:F130)</f>
        <v>30000</v>
      </c>
      <c r="G131" s="128">
        <f t="shared" si="36"/>
        <v>40071</v>
      </c>
      <c r="H131" s="128">
        <f t="shared" si="36"/>
        <v>200000</v>
      </c>
      <c r="I131" s="128">
        <f t="shared" si="36"/>
        <v>70000</v>
      </c>
      <c r="J131" s="128">
        <f t="shared" si="36"/>
        <v>50000</v>
      </c>
      <c r="K131" s="128">
        <f t="shared" si="36"/>
        <v>40000</v>
      </c>
      <c r="L131" s="128">
        <f t="shared" si="36"/>
        <v>40000</v>
      </c>
    </row>
    <row r="132" spans="1:12" ht="15">
      <c r="A132" s="107"/>
      <c r="B132" s="155" t="s">
        <v>43</v>
      </c>
      <c r="C132" s="182"/>
      <c r="D132" s="161">
        <f aca="true" t="shared" si="37" ref="D132:L132">D29+D45+D54+D78+D86+D103+D115+D121+D131</f>
        <v>19565715</v>
      </c>
      <c r="E132" s="161">
        <f t="shared" si="37"/>
        <v>60426225.8</v>
      </c>
      <c r="F132" s="130">
        <f t="shared" si="37"/>
        <v>47376200</v>
      </c>
      <c r="G132" s="161">
        <f t="shared" si="37"/>
        <v>78501186</v>
      </c>
      <c r="H132" s="161">
        <f t="shared" si="37"/>
        <v>81461061</v>
      </c>
      <c r="I132" s="161">
        <f t="shared" si="37"/>
        <v>28511371.35</v>
      </c>
      <c r="J132" s="161">
        <f t="shared" si="37"/>
        <v>20365265.25</v>
      </c>
      <c r="K132" s="161">
        <f t="shared" si="37"/>
        <v>16292212.2</v>
      </c>
      <c r="L132" s="161">
        <f t="shared" si="37"/>
        <v>16292212.2</v>
      </c>
    </row>
    <row r="133" spans="1:12" ht="15">
      <c r="A133" s="1">
        <v>10</v>
      </c>
      <c r="B133" s="41" t="s">
        <v>391</v>
      </c>
      <c r="C133" s="213"/>
      <c r="D133" s="16"/>
      <c r="E133" s="3"/>
      <c r="F133" s="124"/>
      <c r="G133" s="133"/>
      <c r="H133" s="3"/>
      <c r="I133" s="3"/>
      <c r="J133" s="3"/>
      <c r="K133" s="3"/>
      <c r="L133" s="3"/>
    </row>
    <row r="134" spans="1:12" ht="15">
      <c r="A134" s="1"/>
      <c r="B134" s="42" t="s">
        <v>526</v>
      </c>
      <c r="C134" s="215"/>
      <c r="D134" s="29"/>
      <c r="E134" s="25"/>
      <c r="F134" s="113"/>
      <c r="G134" s="127"/>
      <c r="H134" s="25">
        <v>330000</v>
      </c>
      <c r="I134" s="25"/>
      <c r="J134" s="25"/>
      <c r="K134" s="25"/>
      <c r="L134" s="25"/>
    </row>
    <row r="135" spans="1:12" ht="15">
      <c r="A135" s="1"/>
      <c r="B135" s="42" t="s">
        <v>527</v>
      </c>
      <c r="C135" s="215"/>
      <c r="D135" s="29"/>
      <c r="E135" s="25"/>
      <c r="F135" s="114"/>
      <c r="G135" s="108"/>
      <c r="H135" s="29">
        <v>250000</v>
      </c>
      <c r="I135" s="29"/>
      <c r="J135" s="29"/>
      <c r="K135" s="29"/>
      <c r="L135" s="29"/>
    </row>
    <row r="136" spans="1:12" ht="15">
      <c r="A136" s="1"/>
      <c r="B136" s="42" t="s">
        <v>528</v>
      </c>
      <c r="C136" s="214"/>
      <c r="D136" s="29"/>
      <c r="E136" s="25"/>
      <c r="F136" s="113"/>
      <c r="G136" s="127"/>
      <c r="H136" s="25">
        <v>6858000</v>
      </c>
      <c r="I136" s="25"/>
      <c r="J136" s="25"/>
      <c r="K136" s="25"/>
      <c r="L136" s="25"/>
    </row>
    <row r="137" spans="1:12" ht="15">
      <c r="A137" s="1"/>
      <c r="B137" s="42" t="s">
        <v>529</v>
      </c>
      <c r="C137" s="214"/>
      <c r="D137" s="29"/>
      <c r="E137" s="29"/>
      <c r="F137" s="114"/>
      <c r="G137" s="108"/>
      <c r="H137" s="29">
        <v>160850</v>
      </c>
      <c r="I137" s="29"/>
      <c r="J137" s="29"/>
      <c r="K137" s="29"/>
      <c r="L137" s="29"/>
    </row>
    <row r="138" spans="1:12" ht="15">
      <c r="A138" s="100"/>
      <c r="B138" s="89" t="s">
        <v>404</v>
      </c>
      <c r="C138" s="101"/>
      <c r="D138" s="89">
        <f aca="true" t="shared" si="38" ref="D138:L138">SUM(D134:D137)</f>
        <v>0</v>
      </c>
      <c r="E138" s="89">
        <f t="shared" si="38"/>
        <v>0</v>
      </c>
      <c r="F138" s="116">
        <f t="shared" si="38"/>
        <v>0</v>
      </c>
      <c r="G138" s="131">
        <f t="shared" si="38"/>
        <v>0</v>
      </c>
      <c r="H138" s="89">
        <f t="shared" si="38"/>
        <v>7598850</v>
      </c>
      <c r="I138" s="89">
        <f t="shared" si="38"/>
        <v>0</v>
      </c>
      <c r="J138" s="89">
        <f t="shared" si="38"/>
        <v>0</v>
      </c>
      <c r="K138" s="89">
        <f t="shared" si="38"/>
        <v>0</v>
      </c>
      <c r="L138" s="89">
        <f t="shared" si="38"/>
        <v>0</v>
      </c>
    </row>
    <row r="139" spans="1:12" ht="15">
      <c r="A139" s="45" t="s">
        <v>515</v>
      </c>
      <c r="B139" s="46"/>
      <c r="C139" s="76"/>
      <c r="D139" s="46"/>
      <c r="E139" s="46"/>
      <c r="F139" s="46"/>
      <c r="G139" s="46"/>
      <c r="H139" s="46"/>
      <c r="I139" s="46"/>
      <c r="J139" s="46"/>
      <c r="K139" s="46"/>
      <c r="L139" s="47"/>
    </row>
    <row r="140" spans="1:12" ht="17.25" customHeight="1">
      <c r="A140" s="6"/>
      <c r="B140" s="274" t="s">
        <v>516</v>
      </c>
      <c r="C140" s="275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5" customHeight="1">
      <c r="A141" s="6"/>
      <c r="B141" s="14" t="s">
        <v>177</v>
      </c>
      <c r="C141" s="3"/>
      <c r="D141" s="7"/>
      <c r="E141" s="7"/>
      <c r="F141" s="7">
        <f>H205</f>
        <v>138784000</v>
      </c>
      <c r="G141" s="7"/>
      <c r="H141" s="7"/>
      <c r="I141" s="7"/>
      <c r="J141" s="7"/>
      <c r="K141" s="7"/>
      <c r="L141" s="7"/>
    </row>
    <row r="142" spans="1:12" ht="15">
      <c r="A142" s="26"/>
      <c r="B142" s="48" t="s">
        <v>536</v>
      </c>
      <c r="C142" s="25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49.5" customHeight="1">
      <c r="A143" s="272" t="s">
        <v>2</v>
      </c>
      <c r="B143" s="24" t="s">
        <v>3</v>
      </c>
      <c r="C143" s="244" t="s">
        <v>5</v>
      </c>
      <c r="D143" s="244" t="s">
        <v>6</v>
      </c>
      <c r="E143" s="244" t="s">
        <v>7</v>
      </c>
      <c r="F143" s="244" t="s">
        <v>8</v>
      </c>
      <c r="G143" s="244" t="s">
        <v>9</v>
      </c>
      <c r="H143" s="244" t="s">
        <v>10</v>
      </c>
      <c r="I143" s="244" t="s">
        <v>11</v>
      </c>
      <c r="J143" s="244"/>
      <c r="K143" s="244"/>
      <c r="L143" s="244"/>
    </row>
    <row r="144" spans="1:12" ht="15">
      <c r="A144" s="273"/>
      <c r="B144" s="24" t="s">
        <v>45</v>
      </c>
      <c r="C144" s="244"/>
      <c r="D144" s="244"/>
      <c r="E144" s="244"/>
      <c r="F144" s="244"/>
      <c r="G144" s="244"/>
      <c r="H144" s="244"/>
      <c r="I144" s="137" t="s">
        <v>12</v>
      </c>
      <c r="J144" s="137" t="s">
        <v>13</v>
      </c>
      <c r="K144" s="137" t="s">
        <v>14</v>
      </c>
      <c r="L144" s="137" t="s">
        <v>15</v>
      </c>
    </row>
    <row r="145" spans="1:12" ht="15">
      <c r="A145" s="23"/>
      <c r="B145" s="24" t="s">
        <v>46</v>
      </c>
      <c r="C145" s="74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15">
      <c r="A146" s="26">
        <v>1</v>
      </c>
      <c r="B146" s="23" t="s">
        <v>47</v>
      </c>
      <c r="C146" s="67"/>
      <c r="D146" s="205"/>
      <c r="E146" s="25"/>
      <c r="F146" s="25"/>
      <c r="G146" s="25"/>
      <c r="H146" s="25"/>
      <c r="I146" s="25"/>
      <c r="J146" s="25"/>
      <c r="K146" s="25"/>
      <c r="L146" s="25"/>
    </row>
    <row r="147" spans="1:12" ht="15">
      <c r="A147" s="1"/>
      <c r="B147" s="28" t="s">
        <v>492</v>
      </c>
      <c r="C147" s="66">
        <v>3201001</v>
      </c>
      <c r="D147" s="108">
        <v>15735000</v>
      </c>
      <c r="E147" s="127">
        <v>15019000</v>
      </c>
      <c r="F147" s="127">
        <v>20000000</v>
      </c>
      <c r="G147" s="108">
        <v>23387000</v>
      </c>
      <c r="H147" s="127">
        <v>31872000</v>
      </c>
      <c r="I147" s="108">
        <f>H147*35%</f>
        <v>11155200</v>
      </c>
      <c r="J147" s="108">
        <f>H147*25%</f>
        <v>7968000</v>
      </c>
      <c r="K147" s="108">
        <f>H147*20%</f>
        <v>6374400</v>
      </c>
      <c r="L147" s="108">
        <f>H147*20%</f>
        <v>6374400</v>
      </c>
    </row>
    <row r="148" spans="1:12" ht="15">
      <c r="A148" s="1"/>
      <c r="B148" s="212" t="s">
        <v>493</v>
      </c>
      <c r="C148" s="204">
        <v>3201001</v>
      </c>
      <c r="D148" s="132">
        <v>5000000</v>
      </c>
      <c r="E148" s="160">
        <v>4496000</v>
      </c>
      <c r="F148" s="160">
        <v>2000000</v>
      </c>
      <c r="G148" s="132">
        <v>1649000</v>
      </c>
      <c r="H148" s="160">
        <v>3000000</v>
      </c>
      <c r="I148" s="132">
        <f aca="true" t="shared" si="39" ref="I148:I170">H148*35%</f>
        <v>1050000</v>
      </c>
      <c r="J148" s="132">
        <f aca="true" t="shared" si="40" ref="J148:J170">H148*25%</f>
        <v>750000</v>
      </c>
      <c r="K148" s="132">
        <f aca="true" t="shared" si="41" ref="K148:K170">H148*20%</f>
        <v>600000</v>
      </c>
      <c r="L148" s="132">
        <f aca="true" t="shared" si="42" ref="L148:L170">H148*20%</f>
        <v>600000</v>
      </c>
    </row>
    <row r="149" spans="1:12" ht="15">
      <c r="A149" s="1"/>
      <c r="B149" s="28" t="s">
        <v>494</v>
      </c>
      <c r="C149" s="66">
        <v>3201001</v>
      </c>
      <c r="D149" s="108">
        <v>36000000</v>
      </c>
      <c r="E149" s="127">
        <v>686600</v>
      </c>
      <c r="F149" s="127">
        <v>0</v>
      </c>
      <c r="G149" s="108">
        <v>0</v>
      </c>
      <c r="H149" s="127">
        <v>0</v>
      </c>
      <c r="I149" s="108">
        <f t="shared" si="39"/>
        <v>0</v>
      </c>
      <c r="J149" s="108">
        <f t="shared" si="40"/>
        <v>0</v>
      </c>
      <c r="K149" s="108">
        <f t="shared" si="41"/>
        <v>0</v>
      </c>
      <c r="L149" s="108">
        <f t="shared" si="42"/>
        <v>0</v>
      </c>
    </row>
    <row r="150" spans="1:12" ht="15">
      <c r="A150" s="1"/>
      <c r="B150" s="28" t="s">
        <v>521</v>
      </c>
      <c r="C150" s="67">
        <v>3202000</v>
      </c>
      <c r="D150" s="108">
        <v>9170000</v>
      </c>
      <c r="E150" s="127">
        <v>9404000</v>
      </c>
      <c r="F150" s="127">
        <v>27500000</v>
      </c>
      <c r="G150" s="108">
        <v>31414000</v>
      </c>
      <c r="H150" s="127">
        <v>31062000</v>
      </c>
      <c r="I150" s="108">
        <f t="shared" si="39"/>
        <v>10871700</v>
      </c>
      <c r="J150" s="108">
        <f t="shared" si="40"/>
        <v>7765500</v>
      </c>
      <c r="K150" s="108">
        <f t="shared" si="41"/>
        <v>6212400</v>
      </c>
      <c r="L150" s="108">
        <f t="shared" si="42"/>
        <v>6212400</v>
      </c>
    </row>
    <row r="151" spans="1:12" ht="15">
      <c r="A151" s="1"/>
      <c r="B151" s="28" t="s">
        <v>495</v>
      </c>
      <c r="C151" s="67">
        <v>3202000</v>
      </c>
      <c r="D151" s="108">
        <v>10000000</v>
      </c>
      <c r="E151" s="127">
        <v>2572000</v>
      </c>
      <c r="F151" s="127">
        <v>4000000</v>
      </c>
      <c r="G151" s="108">
        <v>4124000</v>
      </c>
      <c r="H151" s="127">
        <v>5000000</v>
      </c>
      <c r="I151" s="108">
        <f t="shared" si="39"/>
        <v>1750000</v>
      </c>
      <c r="J151" s="108">
        <f t="shared" si="40"/>
        <v>1250000</v>
      </c>
      <c r="K151" s="108">
        <f t="shared" si="41"/>
        <v>1000000</v>
      </c>
      <c r="L151" s="108">
        <f t="shared" si="42"/>
        <v>1000000</v>
      </c>
    </row>
    <row r="152" spans="1:12" ht="15">
      <c r="A152" s="1"/>
      <c r="B152" s="28" t="s">
        <v>496</v>
      </c>
      <c r="C152" s="67">
        <v>3202000</v>
      </c>
      <c r="D152" s="108">
        <v>10000000</v>
      </c>
      <c r="E152" s="127">
        <v>3000000</v>
      </c>
      <c r="F152" s="127">
        <v>4000000</v>
      </c>
      <c r="G152" s="108">
        <v>4371000</v>
      </c>
      <c r="H152" s="127">
        <v>5000000</v>
      </c>
      <c r="I152" s="108">
        <f t="shared" si="39"/>
        <v>1750000</v>
      </c>
      <c r="J152" s="108">
        <f t="shared" si="40"/>
        <v>1250000</v>
      </c>
      <c r="K152" s="108">
        <f t="shared" si="41"/>
        <v>1000000</v>
      </c>
      <c r="L152" s="108">
        <f t="shared" si="42"/>
        <v>1000000</v>
      </c>
    </row>
    <row r="153" spans="1:12" ht="15">
      <c r="A153" s="1"/>
      <c r="B153" s="28" t="s">
        <v>497</v>
      </c>
      <c r="C153" s="67">
        <v>3202000</v>
      </c>
      <c r="D153" s="108">
        <v>9600000</v>
      </c>
      <c r="E153" s="127">
        <v>600000</v>
      </c>
      <c r="F153" s="127">
        <v>1000000</v>
      </c>
      <c r="G153" s="108">
        <v>700000</v>
      </c>
      <c r="H153" s="127">
        <v>0</v>
      </c>
      <c r="I153" s="108">
        <f t="shared" si="39"/>
        <v>0</v>
      </c>
      <c r="J153" s="108">
        <f t="shared" si="40"/>
        <v>0</v>
      </c>
      <c r="K153" s="108">
        <f t="shared" si="41"/>
        <v>0</v>
      </c>
      <c r="L153" s="108">
        <f t="shared" si="42"/>
        <v>0</v>
      </c>
    </row>
    <row r="154" spans="1:12" ht="15">
      <c r="A154" s="1"/>
      <c r="B154" s="28" t="s">
        <v>498</v>
      </c>
      <c r="C154" s="67">
        <v>3202000</v>
      </c>
      <c r="D154" s="108">
        <v>5000000</v>
      </c>
      <c r="E154" s="127">
        <v>692500</v>
      </c>
      <c r="F154" s="127">
        <v>1500000</v>
      </c>
      <c r="G154" s="108">
        <v>1385100</v>
      </c>
      <c r="H154" s="127">
        <v>1500000</v>
      </c>
      <c r="I154" s="108">
        <f t="shared" si="39"/>
        <v>525000</v>
      </c>
      <c r="J154" s="108">
        <f t="shared" si="40"/>
        <v>375000</v>
      </c>
      <c r="K154" s="108">
        <f t="shared" si="41"/>
        <v>300000</v>
      </c>
      <c r="L154" s="108">
        <f t="shared" si="42"/>
        <v>300000</v>
      </c>
    </row>
    <row r="155" spans="1:12" ht="15">
      <c r="A155" s="1"/>
      <c r="B155" s="28" t="s">
        <v>499</v>
      </c>
      <c r="C155" s="67">
        <v>3202000</v>
      </c>
      <c r="D155" s="108">
        <v>15000000</v>
      </c>
      <c r="E155" s="127">
        <v>8875000</v>
      </c>
      <c r="F155" s="127">
        <v>5000000</v>
      </c>
      <c r="G155" s="108">
        <v>3150000</v>
      </c>
      <c r="H155" s="127">
        <v>5000000</v>
      </c>
      <c r="I155" s="108">
        <f t="shared" si="39"/>
        <v>1750000</v>
      </c>
      <c r="J155" s="108">
        <f t="shared" si="40"/>
        <v>1250000</v>
      </c>
      <c r="K155" s="108">
        <f t="shared" si="41"/>
        <v>1000000</v>
      </c>
      <c r="L155" s="108">
        <f t="shared" si="42"/>
        <v>1000000</v>
      </c>
    </row>
    <row r="156" spans="1:12" ht="15">
      <c r="A156" s="1"/>
      <c r="B156" s="28" t="s">
        <v>500</v>
      </c>
      <c r="C156" s="67">
        <v>3202000</v>
      </c>
      <c r="D156" s="108">
        <v>500000</v>
      </c>
      <c r="E156" s="127">
        <v>644766</v>
      </c>
      <c r="F156" s="127"/>
      <c r="G156" s="108"/>
      <c r="H156" s="127">
        <v>500000</v>
      </c>
      <c r="I156" s="108">
        <f t="shared" si="39"/>
        <v>175000</v>
      </c>
      <c r="J156" s="108">
        <f t="shared" si="40"/>
        <v>125000</v>
      </c>
      <c r="K156" s="108">
        <f t="shared" si="41"/>
        <v>100000</v>
      </c>
      <c r="L156" s="108">
        <f t="shared" si="42"/>
        <v>100000</v>
      </c>
    </row>
    <row r="157" spans="1:12" ht="15">
      <c r="A157" s="1"/>
      <c r="B157" s="28" t="s">
        <v>424</v>
      </c>
      <c r="C157" s="67">
        <v>3203000</v>
      </c>
      <c r="D157" s="108">
        <v>0</v>
      </c>
      <c r="E157" s="127">
        <v>658430</v>
      </c>
      <c r="F157" s="127">
        <f>2500000+2971720</f>
        <v>5471720</v>
      </c>
      <c r="G157" s="108">
        <v>0</v>
      </c>
      <c r="H157" s="127">
        <v>5000000</v>
      </c>
      <c r="I157" s="108">
        <f t="shared" si="39"/>
        <v>1750000</v>
      </c>
      <c r="J157" s="108">
        <f t="shared" si="40"/>
        <v>1250000</v>
      </c>
      <c r="K157" s="108">
        <f t="shared" si="41"/>
        <v>1000000</v>
      </c>
      <c r="L157" s="108">
        <f t="shared" si="42"/>
        <v>1000000</v>
      </c>
    </row>
    <row r="158" spans="1:12" ht="15">
      <c r="A158" s="1"/>
      <c r="B158" s="28" t="s">
        <v>501</v>
      </c>
      <c r="C158" s="67">
        <v>3203000</v>
      </c>
      <c r="D158" s="108"/>
      <c r="E158" s="127">
        <v>300000</v>
      </c>
      <c r="F158" s="127"/>
      <c r="G158" s="108">
        <v>0</v>
      </c>
      <c r="H158" s="127">
        <v>0</v>
      </c>
      <c r="I158" s="108">
        <f t="shared" si="39"/>
        <v>0</v>
      </c>
      <c r="J158" s="108">
        <f t="shared" si="40"/>
        <v>0</v>
      </c>
      <c r="K158" s="108">
        <f t="shared" si="41"/>
        <v>0</v>
      </c>
      <c r="L158" s="108">
        <f t="shared" si="42"/>
        <v>0</v>
      </c>
    </row>
    <row r="159" spans="1:12" ht="15">
      <c r="A159" s="211"/>
      <c r="B159" s="212" t="s">
        <v>502</v>
      </c>
      <c r="C159" s="193">
        <v>3203000</v>
      </c>
      <c r="D159" s="132">
        <v>1120000</v>
      </c>
      <c r="E159" s="160">
        <v>1010000</v>
      </c>
      <c r="F159" s="160">
        <v>1000000</v>
      </c>
      <c r="G159" s="132">
        <v>880000</v>
      </c>
      <c r="H159" s="160">
        <v>1000000</v>
      </c>
      <c r="I159" s="132">
        <f t="shared" si="39"/>
        <v>350000</v>
      </c>
      <c r="J159" s="132">
        <f t="shared" si="40"/>
        <v>250000</v>
      </c>
      <c r="K159" s="132">
        <f t="shared" si="41"/>
        <v>200000</v>
      </c>
      <c r="L159" s="132">
        <f t="shared" si="42"/>
        <v>200000</v>
      </c>
    </row>
    <row r="160" spans="1:12" ht="15">
      <c r="A160" s="1"/>
      <c r="B160" s="28" t="s">
        <v>503</v>
      </c>
      <c r="C160" s="67">
        <v>3203000</v>
      </c>
      <c r="D160" s="108">
        <v>20000000</v>
      </c>
      <c r="E160" s="127">
        <v>18606900</v>
      </c>
      <c r="F160" s="127">
        <v>30000000</v>
      </c>
      <c r="G160" s="108">
        <v>30528100</v>
      </c>
      <c r="H160" s="127">
        <v>35000000</v>
      </c>
      <c r="I160" s="108">
        <f t="shared" si="39"/>
        <v>12250000</v>
      </c>
      <c r="J160" s="108">
        <f t="shared" si="40"/>
        <v>8750000</v>
      </c>
      <c r="K160" s="108">
        <f t="shared" si="41"/>
        <v>7000000</v>
      </c>
      <c r="L160" s="108">
        <f t="shared" si="42"/>
        <v>7000000</v>
      </c>
    </row>
    <row r="161" spans="1:12" ht="15">
      <c r="A161" s="1"/>
      <c r="B161" s="28" t="s">
        <v>504</v>
      </c>
      <c r="C161" s="67">
        <v>3203000</v>
      </c>
      <c r="D161" s="108"/>
      <c r="E161" s="127">
        <v>36600</v>
      </c>
      <c r="F161" s="127"/>
      <c r="G161" s="108"/>
      <c r="H161" s="127">
        <v>50000</v>
      </c>
      <c r="I161" s="108">
        <f t="shared" si="39"/>
        <v>17500</v>
      </c>
      <c r="J161" s="108">
        <f t="shared" si="40"/>
        <v>12500</v>
      </c>
      <c r="K161" s="108">
        <f t="shared" si="41"/>
        <v>10000</v>
      </c>
      <c r="L161" s="108">
        <f t="shared" si="42"/>
        <v>10000</v>
      </c>
    </row>
    <row r="162" spans="1:12" ht="15">
      <c r="A162" s="1"/>
      <c r="B162" s="28" t="s">
        <v>505</v>
      </c>
      <c r="C162" s="67">
        <v>3203000</v>
      </c>
      <c r="D162" s="108"/>
      <c r="E162" s="127">
        <v>163500</v>
      </c>
      <c r="F162" s="127"/>
      <c r="G162" s="108"/>
      <c r="H162" s="127">
        <v>100000</v>
      </c>
      <c r="I162" s="108">
        <f t="shared" si="39"/>
        <v>35000</v>
      </c>
      <c r="J162" s="108">
        <f t="shared" si="40"/>
        <v>25000</v>
      </c>
      <c r="K162" s="108">
        <f t="shared" si="41"/>
        <v>20000</v>
      </c>
      <c r="L162" s="108">
        <f t="shared" si="42"/>
        <v>20000</v>
      </c>
    </row>
    <row r="163" spans="1:12" ht="15">
      <c r="A163" s="1"/>
      <c r="B163" s="28" t="s">
        <v>506</v>
      </c>
      <c r="C163" s="67">
        <v>3203000</v>
      </c>
      <c r="D163" s="108"/>
      <c r="E163" s="127">
        <v>41010</v>
      </c>
      <c r="F163" s="127"/>
      <c r="G163" s="108"/>
      <c r="H163" s="127">
        <v>100000</v>
      </c>
      <c r="I163" s="108">
        <f t="shared" si="39"/>
        <v>35000</v>
      </c>
      <c r="J163" s="108">
        <f t="shared" si="40"/>
        <v>25000</v>
      </c>
      <c r="K163" s="108">
        <f t="shared" si="41"/>
        <v>20000</v>
      </c>
      <c r="L163" s="108">
        <f t="shared" si="42"/>
        <v>20000</v>
      </c>
    </row>
    <row r="164" spans="1:12" ht="15">
      <c r="A164" s="1"/>
      <c r="B164" s="28" t="s">
        <v>507</v>
      </c>
      <c r="C164" s="67">
        <v>3203000</v>
      </c>
      <c r="D164" s="108"/>
      <c r="E164" s="127">
        <v>114000</v>
      </c>
      <c r="F164" s="127"/>
      <c r="G164" s="108"/>
      <c r="H164" s="127">
        <v>100000</v>
      </c>
      <c r="I164" s="108">
        <f t="shared" si="39"/>
        <v>35000</v>
      </c>
      <c r="J164" s="108">
        <f t="shared" si="40"/>
        <v>25000</v>
      </c>
      <c r="K164" s="108">
        <f t="shared" si="41"/>
        <v>20000</v>
      </c>
      <c r="L164" s="108">
        <f t="shared" si="42"/>
        <v>20000</v>
      </c>
    </row>
    <row r="165" spans="1:12" ht="15">
      <c r="A165" s="1"/>
      <c r="B165" s="28" t="s">
        <v>508</v>
      </c>
      <c r="C165" s="67">
        <v>3203000</v>
      </c>
      <c r="D165" s="108"/>
      <c r="E165" s="127"/>
      <c r="F165" s="127"/>
      <c r="G165" s="108">
        <v>305000</v>
      </c>
      <c r="H165" s="127">
        <v>500000</v>
      </c>
      <c r="I165" s="108">
        <f t="shared" si="39"/>
        <v>175000</v>
      </c>
      <c r="J165" s="108">
        <f t="shared" si="40"/>
        <v>125000</v>
      </c>
      <c r="K165" s="108">
        <f t="shared" si="41"/>
        <v>100000</v>
      </c>
      <c r="L165" s="108">
        <f t="shared" si="42"/>
        <v>100000</v>
      </c>
    </row>
    <row r="166" spans="1:12" ht="15">
      <c r="A166" s="1"/>
      <c r="B166" s="28" t="s">
        <v>509</v>
      </c>
      <c r="C166" s="67">
        <v>3204000</v>
      </c>
      <c r="D166" s="108">
        <v>0</v>
      </c>
      <c r="E166" s="127">
        <v>1100000</v>
      </c>
      <c r="F166" s="108">
        <v>0</v>
      </c>
      <c r="G166" s="108">
        <v>0</v>
      </c>
      <c r="H166" s="127">
        <v>0</v>
      </c>
      <c r="I166" s="108">
        <f t="shared" si="39"/>
        <v>0</v>
      </c>
      <c r="J166" s="108">
        <f t="shared" si="40"/>
        <v>0</v>
      </c>
      <c r="K166" s="108">
        <f t="shared" si="41"/>
        <v>0</v>
      </c>
      <c r="L166" s="108">
        <f t="shared" si="42"/>
        <v>0</v>
      </c>
    </row>
    <row r="167" spans="1:12" ht="15">
      <c r="A167" s="1"/>
      <c r="B167" s="28" t="s">
        <v>510</v>
      </c>
      <c r="C167" s="67">
        <v>3205000</v>
      </c>
      <c r="D167" s="108">
        <v>0</v>
      </c>
      <c r="E167" s="127">
        <v>784500</v>
      </c>
      <c r="F167" s="108">
        <v>0</v>
      </c>
      <c r="G167" s="108">
        <v>0</v>
      </c>
      <c r="H167" s="127">
        <v>0</v>
      </c>
      <c r="I167" s="108">
        <f t="shared" si="39"/>
        <v>0</v>
      </c>
      <c r="J167" s="108">
        <f t="shared" si="40"/>
        <v>0</v>
      </c>
      <c r="K167" s="108">
        <f t="shared" si="41"/>
        <v>0</v>
      </c>
      <c r="L167" s="108">
        <f t="shared" si="42"/>
        <v>0</v>
      </c>
    </row>
    <row r="168" spans="1:12" ht="15">
      <c r="A168" s="1"/>
      <c r="B168" s="28" t="s">
        <v>423</v>
      </c>
      <c r="C168" s="67">
        <v>3206000</v>
      </c>
      <c r="D168" s="108">
        <v>0</v>
      </c>
      <c r="E168" s="127">
        <v>0</v>
      </c>
      <c r="F168" s="108">
        <v>0</v>
      </c>
      <c r="G168" s="108">
        <v>0</v>
      </c>
      <c r="H168" s="127">
        <v>0</v>
      </c>
      <c r="I168" s="108">
        <f t="shared" si="39"/>
        <v>0</v>
      </c>
      <c r="J168" s="108">
        <f t="shared" si="40"/>
        <v>0</v>
      </c>
      <c r="K168" s="108">
        <f t="shared" si="41"/>
        <v>0</v>
      </c>
      <c r="L168" s="108">
        <f t="shared" si="42"/>
        <v>0</v>
      </c>
    </row>
    <row r="169" spans="1:12" ht="15">
      <c r="A169" s="1"/>
      <c r="B169" s="28" t="s">
        <v>37</v>
      </c>
      <c r="C169" s="67">
        <v>3208000</v>
      </c>
      <c r="D169" s="108">
        <v>0</v>
      </c>
      <c r="E169" s="127">
        <v>0</v>
      </c>
      <c r="F169" s="108">
        <v>0</v>
      </c>
      <c r="G169" s="108">
        <v>0</v>
      </c>
      <c r="H169" s="127">
        <v>0</v>
      </c>
      <c r="I169" s="108">
        <f t="shared" si="39"/>
        <v>0</v>
      </c>
      <c r="J169" s="108">
        <f t="shared" si="40"/>
        <v>0</v>
      </c>
      <c r="K169" s="108">
        <f t="shared" si="41"/>
        <v>0</v>
      </c>
      <c r="L169" s="108">
        <f t="shared" si="42"/>
        <v>0</v>
      </c>
    </row>
    <row r="170" spans="1:12" ht="15">
      <c r="A170" s="1"/>
      <c r="B170" s="28" t="s">
        <v>422</v>
      </c>
      <c r="C170" s="77">
        <v>3208031</v>
      </c>
      <c r="D170" s="108">
        <v>81100000</v>
      </c>
      <c r="E170" s="127">
        <v>0</v>
      </c>
      <c r="F170" s="127">
        <v>15000000</v>
      </c>
      <c r="G170" s="108">
        <v>0</v>
      </c>
      <c r="H170" s="127">
        <v>10000000</v>
      </c>
      <c r="I170" s="108">
        <f t="shared" si="39"/>
        <v>3500000</v>
      </c>
      <c r="J170" s="108">
        <f t="shared" si="40"/>
        <v>2500000</v>
      </c>
      <c r="K170" s="108">
        <f t="shared" si="41"/>
        <v>2000000</v>
      </c>
      <c r="L170" s="108">
        <f t="shared" si="42"/>
        <v>2000000</v>
      </c>
    </row>
    <row r="171" spans="1:12" ht="15">
      <c r="A171" s="172"/>
      <c r="B171" s="179" t="s">
        <v>168</v>
      </c>
      <c r="C171" s="169"/>
      <c r="D171" s="167">
        <f aca="true" t="shared" si="43" ref="D171:L171">SUM(D147:D170)</f>
        <v>218225000</v>
      </c>
      <c r="E171" s="167">
        <f t="shared" si="43"/>
        <v>68804806</v>
      </c>
      <c r="F171" s="167">
        <f>SUM(F147:F170)</f>
        <v>116471720</v>
      </c>
      <c r="G171" s="167">
        <f t="shared" si="43"/>
        <v>101893200</v>
      </c>
      <c r="H171" s="167">
        <f t="shared" si="43"/>
        <v>134784000</v>
      </c>
      <c r="I171" s="167">
        <f t="shared" si="43"/>
        <v>47174400</v>
      </c>
      <c r="J171" s="167">
        <f t="shared" si="43"/>
        <v>33696000</v>
      </c>
      <c r="K171" s="167">
        <f t="shared" si="43"/>
        <v>26956800</v>
      </c>
      <c r="L171" s="167">
        <f t="shared" si="43"/>
        <v>26956800</v>
      </c>
    </row>
    <row r="172" spans="1:12" ht="15">
      <c r="A172" s="26">
        <v>2</v>
      </c>
      <c r="B172" s="23" t="s">
        <v>48</v>
      </c>
      <c r="C172" s="67"/>
      <c r="D172" s="148"/>
      <c r="E172" s="25"/>
      <c r="F172" s="25"/>
      <c r="G172" s="25"/>
      <c r="H172" s="25"/>
      <c r="I172" s="25"/>
      <c r="J172" s="25"/>
      <c r="K172" s="25"/>
      <c r="L172" s="25"/>
    </row>
    <row r="173" spans="1:12" ht="15">
      <c r="A173" s="1"/>
      <c r="B173" s="50" t="s">
        <v>420</v>
      </c>
      <c r="C173" s="67">
        <v>3301000</v>
      </c>
      <c r="D173" s="29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</row>
    <row r="174" spans="1:12" ht="15">
      <c r="A174" s="1"/>
      <c r="B174" s="50" t="s">
        <v>419</v>
      </c>
      <c r="C174" s="67">
        <v>3302000</v>
      </c>
      <c r="D174" s="29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</row>
    <row r="175" spans="1:12" ht="15">
      <c r="A175" s="1"/>
      <c r="B175" s="50" t="s">
        <v>418</v>
      </c>
      <c r="C175" s="67">
        <v>3303000</v>
      </c>
      <c r="D175" s="29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1:12" ht="15">
      <c r="A176" s="1"/>
      <c r="B176" s="50" t="s">
        <v>416</v>
      </c>
      <c r="C176" s="67">
        <v>3304000</v>
      </c>
      <c r="D176" s="29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</row>
    <row r="177" spans="1:12" ht="15">
      <c r="A177" s="1"/>
      <c r="B177" s="50" t="s">
        <v>417</v>
      </c>
      <c r="C177" s="67">
        <v>3305000</v>
      </c>
      <c r="D177" s="29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</row>
    <row r="178" spans="1:12" ht="15">
      <c r="A178" s="1"/>
      <c r="B178" s="50" t="s">
        <v>415</v>
      </c>
      <c r="C178" s="67">
        <v>3306000</v>
      </c>
      <c r="D178" s="29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</row>
    <row r="179" spans="1:12" ht="15">
      <c r="A179" s="1"/>
      <c r="B179" s="50" t="s">
        <v>414</v>
      </c>
      <c r="C179" s="67">
        <v>3307000</v>
      </c>
      <c r="D179" s="29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1:12" ht="15">
      <c r="A180" s="1"/>
      <c r="B180" s="50" t="s">
        <v>421</v>
      </c>
      <c r="C180" s="67">
        <v>3308000</v>
      </c>
      <c r="D180" s="29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</row>
    <row r="181" spans="1:12" ht="15">
      <c r="A181" s="172"/>
      <c r="B181" s="180" t="s">
        <v>49</v>
      </c>
      <c r="C181" s="169"/>
      <c r="D181" s="136">
        <f>SUM(D173:D180)</f>
        <v>0</v>
      </c>
      <c r="E181" s="136">
        <f aca="true" t="shared" si="44" ref="E181:L181">SUM(E173:E180)</f>
        <v>0</v>
      </c>
      <c r="F181" s="136">
        <f t="shared" si="44"/>
        <v>0</v>
      </c>
      <c r="G181" s="136">
        <f t="shared" si="44"/>
        <v>0</v>
      </c>
      <c r="H181" s="136">
        <f t="shared" si="44"/>
        <v>0</v>
      </c>
      <c r="I181" s="136">
        <f t="shared" si="44"/>
        <v>0</v>
      </c>
      <c r="J181" s="136">
        <f t="shared" si="44"/>
        <v>0</v>
      </c>
      <c r="K181" s="136">
        <f t="shared" si="44"/>
        <v>0</v>
      </c>
      <c r="L181" s="136">
        <f t="shared" si="44"/>
        <v>0</v>
      </c>
    </row>
    <row r="182" spans="1:12" ht="15">
      <c r="A182" s="26">
        <v>3</v>
      </c>
      <c r="B182" s="23" t="s">
        <v>50</v>
      </c>
      <c r="C182" s="67"/>
      <c r="D182" s="148"/>
      <c r="E182" s="25"/>
      <c r="F182" s="25"/>
      <c r="G182" s="25"/>
      <c r="H182" s="25"/>
      <c r="I182" s="25"/>
      <c r="J182" s="25"/>
      <c r="K182" s="25"/>
      <c r="L182" s="25"/>
    </row>
    <row r="183" spans="1:12" ht="15">
      <c r="A183" s="1"/>
      <c r="B183" s="50" t="s">
        <v>420</v>
      </c>
      <c r="C183" s="67">
        <v>3311000</v>
      </c>
      <c r="D183" s="51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1:12" ht="15">
      <c r="A184" s="1"/>
      <c r="B184" s="50" t="s">
        <v>419</v>
      </c>
      <c r="C184" s="67">
        <v>3312000</v>
      </c>
      <c r="D184" s="51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</row>
    <row r="185" spans="1:12" ht="15">
      <c r="A185" s="1"/>
      <c r="B185" s="50" t="s">
        <v>418</v>
      </c>
      <c r="C185" s="67">
        <v>3313000</v>
      </c>
      <c r="D185" s="51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</row>
    <row r="186" spans="1:12" ht="15">
      <c r="A186" s="1"/>
      <c r="B186" s="50" t="s">
        <v>416</v>
      </c>
      <c r="C186" s="67">
        <v>3314000</v>
      </c>
      <c r="D186" s="51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</row>
    <row r="187" spans="1:12" ht="15">
      <c r="A187" s="1"/>
      <c r="B187" s="50" t="s">
        <v>417</v>
      </c>
      <c r="C187" s="67">
        <v>3315000</v>
      </c>
      <c r="D187" s="51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1:12" ht="15">
      <c r="A188" s="1"/>
      <c r="B188" s="50" t="s">
        <v>415</v>
      </c>
      <c r="C188" s="67">
        <v>3316000</v>
      </c>
      <c r="D188" s="51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</row>
    <row r="189" spans="1:12" ht="15">
      <c r="A189" s="1"/>
      <c r="B189" s="50" t="s">
        <v>414</v>
      </c>
      <c r="C189" s="67">
        <v>3317000</v>
      </c>
      <c r="D189" s="51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</row>
    <row r="190" spans="1:12" ht="15">
      <c r="A190" s="1"/>
      <c r="B190" s="50" t="s">
        <v>413</v>
      </c>
      <c r="C190" s="67">
        <v>3318000</v>
      </c>
      <c r="D190" s="51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1:12" ht="15">
      <c r="A191" s="172"/>
      <c r="B191" s="180" t="s">
        <v>51</v>
      </c>
      <c r="C191" s="169"/>
      <c r="D191" s="181">
        <f>SUM(D183:D190)</f>
        <v>0</v>
      </c>
      <c r="E191" s="181">
        <f aca="true" t="shared" si="45" ref="E191:L191">SUM(E183:E190)</f>
        <v>0</v>
      </c>
      <c r="F191" s="181">
        <f t="shared" si="45"/>
        <v>0</v>
      </c>
      <c r="G191" s="181">
        <f t="shared" si="45"/>
        <v>0</v>
      </c>
      <c r="H191" s="181">
        <f t="shared" si="45"/>
        <v>0</v>
      </c>
      <c r="I191" s="181">
        <f t="shared" si="45"/>
        <v>0</v>
      </c>
      <c r="J191" s="181">
        <f t="shared" si="45"/>
        <v>0</v>
      </c>
      <c r="K191" s="181">
        <f t="shared" si="45"/>
        <v>0</v>
      </c>
      <c r="L191" s="181">
        <f t="shared" si="45"/>
        <v>0</v>
      </c>
    </row>
    <row r="192" spans="1:12" ht="15">
      <c r="A192" s="26">
        <v>4</v>
      </c>
      <c r="B192" s="52" t="s">
        <v>52</v>
      </c>
      <c r="C192" s="67"/>
      <c r="D192" s="205"/>
      <c r="E192" s="25"/>
      <c r="F192" s="25"/>
      <c r="G192" s="25"/>
      <c r="H192" s="25"/>
      <c r="I192" s="25"/>
      <c r="J192" s="25"/>
      <c r="K192" s="25"/>
      <c r="L192" s="25"/>
    </row>
    <row r="193" spans="1:12" ht="15">
      <c r="A193" s="1"/>
      <c r="B193" s="50" t="s">
        <v>412</v>
      </c>
      <c r="C193" s="67">
        <v>3401001</v>
      </c>
      <c r="D193" s="108">
        <v>372173</v>
      </c>
      <c r="E193" s="127">
        <v>390500</v>
      </c>
      <c r="F193" s="127">
        <v>203280</v>
      </c>
      <c r="G193" s="127">
        <v>0</v>
      </c>
      <c r="H193" s="127">
        <v>500000</v>
      </c>
      <c r="I193" s="108">
        <f aca="true" t="shared" si="46" ref="I193:I198">H193*35%</f>
        <v>175000</v>
      </c>
      <c r="J193" s="108">
        <f aca="true" t="shared" si="47" ref="J193:J198">H193*25%</f>
        <v>125000</v>
      </c>
      <c r="K193" s="108">
        <f aca="true" t="shared" si="48" ref="K193:K198">H193*20%</f>
        <v>100000</v>
      </c>
      <c r="L193" s="108">
        <f aca="true" t="shared" si="49" ref="L193:L198">H193*20%</f>
        <v>100000</v>
      </c>
    </row>
    <row r="194" spans="1:12" ht="15">
      <c r="A194" s="1"/>
      <c r="B194" s="50" t="s">
        <v>411</v>
      </c>
      <c r="C194" s="67">
        <v>3401002</v>
      </c>
      <c r="D194" s="127">
        <v>0</v>
      </c>
      <c r="E194" s="127">
        <v>540247</v>
      </c>
      <c r="F194" s="127">
        <v>500000</v>
      </c>
      <c r="G194" s="127">
        <v>0</v>
      </c>
      <c r="H194" s="127">
        <v>1000000</v>
      </c>
      <c r="I194" s="108">
        <f t="shared" si="46"/>
        <v>350000</v>
      </c>
      <c r="J194" s="108">
        <f t="shared" si="47"/>
        <v>250000</v>
      </c>
      <c r="K194" s="108">
        <f t="shared" si="48"/>
        <v>200000</v>
      </c>
      <c r="L194" s="108">
        <f t="shared" si="49"/>
        <v>200000</v>
      </c>
    </row>
    <row r="195" spans="1:12" ht="15">
      <c r="A195" s="1"/>
      <c r="B195" s="50" t="s">
        <v>410</v>
      </c>
      <c r="C195" s="67">
        <v>3401008</v>
      </c>
      <c r="D195" s="127">
        <v>0</v>
      </c>
      <c r="E195" s="127">
        <v>49589</v>
      </c>
      <c r="F195" s="127">
        <v>25000</v>
      </c>
      <c r="G195" s="127">
        <v>0</v>
      </c>
      <c r="H195" s="127">
        <v>500000</v>
      </c>
      <c r="I195" s="108">
        <f t="shared" si="46"/>
        <v>175000</v>
      </c>
      <c r="J195" s="108">
        <f t="shared" si="47"/>
        <v>125000</v>
      </c>
      <c r="K195" s="108">
        <f t="shared" si="48"/>
        <v>100000</v>
      </c>
      <c r="L195" s="108">
        <f t="shared" si="49"/>
        <v>100000</v>
      </c>
    </row>
    <row r="196" spans="1:12" ht="15">
      <c r="A196" s="1"/>
      <c r="B196" s="50" t="s">
        <v>409</v>
      </c>
      <c r="C196" s="67">
        <v>3402000</v>
      </c>
      <c r="D196" s="127">
        <v>0</v>
      </c>
      <c r="E196" s="108">
        <v>0</v>
      </c>
      <c r="F196" s="127">
        <v>0</v>
      </c>
      <c r="G196" s="127">
        <v>0</v>
      </c>
      <c r="H196" s="108">
        <v>0</v>
      </c>
      <c r="I196" s="108">
        <f t="shared" si="46"/>
        <v>0</v>
      </c>
      <c r="J196" s="108">
        <f t="shared" si="47"/>
        <v>0</v>
      </c>
      <c r="K196" s="108">
        <f t="shared" si="48"/>
        <v>0</v>
      </c>
      <c r="L196" s="108">
        <f t="shared" si="49"/>
        <v>0</v>
      </c>
    </row>
    <row r="197" spans="1:12" ht="15">
      <c r="A197" s="1"/>
      <c r="B197" s="50" t="s">
        <v>408</v>
      </c>
      <c r="C197" s="67">
        <v>3403000</v>
      </c>
      <c r="D197" s="127">
        <v>0</v>
      </c>
      <c r="E197" s="108">
        <v>0</v>
      </c>
      <c r="F197" s="127">
        <v>0</v>
      </c>
      <c r="G197" s="127">
        <v>0</v>
      </c>
      <c r="H197" s="108">
        <v>0</v>
      </c>
      <c r="I197" s="108">
        <f t="shared" si="46"/>
        <v>0</v>
      </c>
      <c r="J197" s="108">
        <f t="shared" si="47"/>
        <v>0</v>
      </c>
      <c r="K197" s="108">
        <f t="shared" si="48"/>
        <v>0</v>
      </c>
      <c r="L197" s="108">
        <f t="shared" si="49"/>
        <v>0</v>
      </c>
    </row>
    <row r="198" spans="1:12" ht="15">
      <c r="A198" s="1"/>
      <c r="B198" s="50" t="s">
        <v>407</v>
      </c>
      <c r="C198" s="67">
        <v>3408000</v>
      </c>
      <c r="D198" s="108">
        <v>242000</v>
      </c>
      <c r="E198" s="108">
        <v>0</v>
      </c>
      <c r="F198" s="127">
        <v>0</v>
      </c>
      <c r="G198" s="127">
        <v>0</v>
      </c>
      <c r="H198" s="108">
        <v>0</v>
      </c>
      <c r="I198" s="108">
        <f t="shared" si="46"/>
        <v>0</v>
      </c>
      <c r="J198" s="108">
        <f t="shared" si="47"/>
        <v>0</v>
      </c>
      <c r="K198" s="108">
        <f t="shared" si="48"/>
        <v>0</v>
      </c>
      <c r="L198" s="108">
        <f t="shared" si="49"/>
        <v>0</v>
      </c>
    </row>
    <row r="199" spans="1:12" ht="15">
      <c r="A199" s="172"/>
      <c r="B199" s="184" t="s">
        <v>53</v>
      </c>
      <c r="C199" s="169"/>
      <c r="D199" s="167">
        <f>SUM(D193:D198)</f>
        <v>614173</v>
      </c>
      <c r="E199" s="136">
        <f aca="true" t="shared" si="50" ref="E199:L199">SUM(E193:E198)</f>
        <v>980336</v>
      </c>
      <c r="F199" s="136">
        <f t="shared" si="50"/>
        <v>728280</v>
      </c>
      <c r="G199" s="136">
        <f t="shared" si="50"/>
        <v>0</v>
      </c>
      <c r="H199" s="167">
        <f>SUM(H193:H198)</f>
        <v>2000000</v>
      </c>
      <c r="I199" s="136">
        <f t="shared" si="50"/>
        <v>700000</v>
      </c>
      <c r="J199" s="136">
        <f t="shared" si="50"/>
        <v>500000</v>
      </c>
      <c r="K199" s="136">
        <f t="shared" si="50"/>
        <v>400000</v>
      </c>
      <c r="L199" s="136">
        <f t="shared" si="50"/>
        <v>400000</v>
      </c>
    </row>
    <row r="200" spans="1:12" ht="15">
      <c r="A200" s="26">
        <v>5</v>
      </c>
      <c r="B200" s="23" t="s">
        <v>54</v>
      </c>
      <c r="C200" s="67"/>
      <c r="D200" s="205"/>
      <c r="E200" s="25"/>
      <c r="F200" s="25"/>
      <c r="G200" s="25"/>
      <c r="H200" s="25"/>
      <c r="I200" s="25"/>
      <c r="J200" s="25"/>
      <c r="K200" s="25"/>
      <c r="L200" s="25"/>
    </row>
    <row r="201" spans="1:12" ht="15">
      <c r="A201" s="1"/>
      <c r="B201" s="50" t="s">
        <v>406</v>
      </c>
      <c r="C201" s="67">
        <v>3411000</v>
      </c>
      <c r="D201" s="108">
        <v>0</v>
      </c>
      <c r="E201" s="108">
        <v>0</v>
      </c>
      <c r="F201" s="108">
        <v>0</v>
      </c>
      <c r="G201" s="108">
        <v>0</v>
      </c>
      <c r="H201" s="108">
        <v>1000000</v>
      </c>
      <c r="I201" s="108">
        <v>350000</v>
      </c>
      <c r="J201" s="108">
        <f>H201*25%</f>
        <v>250000</v>
      </c>
      <c r="K201" s="108">
        <f>H201*20%</f>
        <v>200000</v>
      </c>
      <c r="L201" s="108">
        <f>H201*20%</f>
        <v>200000</v>
      </c>
    </row>
    <row r="202" spans="1:12" ht="15">
      <c r="A202" s="1"/>
      <c r="B202" s="50" t="s">
        <v>405</v>
      </c>
      <c r="C202" s="67">
        <v>3412000</v>
      </c>
      <c r="D202" s="108">
        <v>0</v>
      </c>
      <c r="E202" s="108">
        <v>0</v>
      </c>
      <c r="F202" s="108">
        <v>0</v>
      </c>
      <c r="G202" s="108">
        <v>0</v>
      </c>
      <c r="H202" s="108">
        <v>1000000</v>
      </c>
      <c r="I202" s="108">
        <f>H202*35%</f>
        <v>350000</v>
      </c>
      <c r="J202" s="108">
        <f>H202*25%</f>
        <v>250000</v>
      </c>
      <c r="K202" s="108">
        <f>H202*20%</f>
        <v>200000</v>
      </c>
      <c r="L202" s="108">
        <f>H202*20%</f>
        <v>200000</v>
      </c>
    </row>
    <row r="203" spans="1:12" ht="15">
      <c r="A203" s="1"/>
      <c r="B203" s="50" t="s">
        <v>37</v>
      </c>
      <c r="C203" s="67">
        <v>3418000</v>
      </c>
      <c r="D203" s="108">
        <v>0</v>
      </c>
      <c r="E203" s="108">
        <v>0</v>
      </c>
      <c r="F203" s="108">
        <v>0</v>
      </c>
      <c r="G203" s="108">
        <v>0</v>
      </c>
      <c r="H203" s="108">
        <v>0</v>
      </c>
      <c r="I203" s="108">
        <f>H203*35%</f>
        <v>0</v>
      </c>
      <c r="J203" s="108">
        <f>H203*25%</f>
        <v>0</v>
      </c>
      <c r="K203" s="108">
        <f>H203*20%</f>
        <v>0</v>
      </c>
      <c r="L203" s="108">
        <f>H203*20%</f>
        <v>0</v>
      </c>
    </row>
    <row r="204" spans="1:12" ht="15">
      <c r="A204" s="172"/>
      <c r="B204" s="180" t="s">
        <v>55</v>
      </c>
      <c r="C204" s="185"/>
      <c r="D204" s="181">
        <f>SUM(D201:D203)</f>
        <v>0</v>
      </c>
      <c r="E204" s="181">
        <f>SUM(E201:E203)</f>
        <v>0</v>
      </c>
      <c r="F204" s="181">
        <f aca="true" t="shared" si="51" ref="F204:L204">SUM(F201:F203)</f>
        <v>0</v>
      </c>
      <c r="G204" s="181">
        <f t="shared" si="51"/>
        <v>0</v>
      </c>
      <c r="H204" s="181">
        <f t="shared" si="51"/>
        <v>2000000</v>
      </c>
      <c r="I204" s="181">
        <f t="shared" si="51"/>
        <v>700000</v>
      </c>
      <c r="J204" s="181">
        <f t="shared" si="51"/>
        <v>500000</v>
      </c>
      <c r="K204" s="181">
        <f t="shared" si="51"/>
        <v>400000</v>
      </c>
      <c r="L204" s="181">
        <f t="shared" si="51"/>
        <v>400000</v>
      </c>
    </row>
    <row r="205" spans="1:12" ht="15">
      <c r="A205" s="107"/>
      <c r="B205" s="186" t="s">
        <v>56</v>
      </c>
      <c r="C205" s="182"/>
      <c r="D205" s="88">
        <f>D171+D181+D191+D199+D204</f>
        <v>218839173</v>
      </c>
      <c r="E205" s="88">
        <f aca="true" t="shared" si="52" ref="E205:L205">E171+E181+E191+E199+E204</f>
        <v>69785142</v>
      </c>
      <c r="F205" s="88">
        <f t="shared" si="52"/>
        <v>117200000</v>
      </c>
      <c r="G205" s="88">
        <f t="shared" si="52"/>
        <v>101893200</v>
      </c>
      <c r="H205" s="88">
        <f t="shared" si="52"/>
        <v>138784000</v>
      </c>
      <c r="I205" s="88">
        <f t="shared" si="52"/>
        <v>48574400</v>
      </c>
      <c r="J205" s="88">
        <f t="shared" si="52"/>
        <v>34696000</v>
      </c>
      <c r="K205" s="88">
        <f t="shared" si="52"/>
        <v>27756800</v>
      </c>
      <c r="L205" s="88">
        <f t="shared" si="52"/>
        <v>27756800</v>
      </c>
    </row>
    <row r="206" spans="1:12" ht="15">
      <c r="A206" s="53" t="s">
        <v>57</v>
      </c>
      <c r="B206" s="6"/>
      <c r="C206" s="25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5.75">
      <c r="A207" s="245" t="s">
        <v>58</v>
      </c>
      <c r="B207" s="245"/>
      <c r="C207" s="245"/>
      <c r="D207" s="245"/>
      <c r="E207" s="245"/>
      <c r="F207" s="85"/>
      <c r="G207" s="54"/>
      <c r="H207" s="30"/>
      <c r="I207" s="7"/>
      <c r="J207" s="7"/>
      <c r="K207" s="7"/>
      <c r="L207" s="7"/>
    </row>
    <row r="208" spans="1:12" ht="15">
      <c r="A208" s="6"/>
      <c r="B208" s="55" t="s">
        <v>169</v>
      </c>
      <c r="C208" s="24"/>
      <c r="D208" s="6"/>
      <c r="F208" s="16">
        <f>H468</f>
        <v>100433000</v>
      </c>
      <c r="G208" s="7"/>
      <c r="H208" s="7"/>
      <c r="I208" s="7"/>
      <c r="J208" s="7"/>
      <c r="K208" s="7"/>
      <c r="L208" s="7"/>
    </row>
    <row r="209" spans="1:12" ht="15">
      <c r="A209" s="6"/>
      <c r="B209" s="56" t="s">
        <v>537</v>
      </c>
      <c r="C209" s="26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50.25" customHeight="1">
      <c r="A210" s="242" t="s">
        <v>2</v>
      </c>
      <c r="B210" s="58" t="s">
        <v>3</v>
      </c>
      <c r="C210" s="242" t="s">
        <v>5</v>
      </c>
      <c r="D210" s="242" t="s">
        <v>6</v>
      </c>
      <c r="E210" s="242" t="s">
        <v>7</v>
      </c>
      <c r="F210" s="242" t="s">
        <v>8</v>
      </c>
      <c r="G210" s="242" t="s">
        <v>9</v>
      </c>
      <c r="H210" s="242" t="s">
        <v>10</v>
      </c>
      <c r="I210" s="253" t="s">
        <v>11</v>
      </c>
      <c r="J210" s="254"/>
      <c r="K210" s="254"/>
      <c r="L210" s="255"/>
    </row>
    <row r="211" spans="1:12" ht="15">
      <c r="A211" s="243"/>
      <c r="B211" s="58" t="s">
        <v>45</v>
      </c>
      <c r="C211" s="243"/>
      <c r="D211" s="243"/>
      <c r="E211" s="243"/>
      <c r="F211" s="243"/>
      <c r="G211" s="243"/>
      <c r="H211" s="243"/>
      <c r="I211" s="147" t="s">
        <v>12</v>
      </c>
      <c r="J211" s="147" t="s">
        <v>13</v>
      </c>
      <c r="K211" s="147" t="s">
        <v>14</v>
      </c>
      <c r="L211" s="147" t="s">
        <v>15</v>
      </c>
    </row>
    <row r="212" spans="1:12" ht="15">
      <c r="A212" s="23"/>
      <c r="B212" s="24" t="s">
        <v>59</v>
      </c>
      <c r="C212" s="150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ht="15">
      <c r="A213" s="23">
        <v>1</v>
      </c>
      <c r="B213" s="52" t="s">
        <v>60</v>
      </c>
      <c r="C213" s="66"/>
      <c r="D213" s="205"/>
      <c r="E213" s="25"/>
      <c r="F213" s="25"/>
      <c r="G213" s="25"/>
      <c r="H213" s="25"/>
      <c r="I213" s="25"/>
      <c r="J213" s="25"/>
      <c r="K213" s="25"/>
      <c r="L213" s="25"/>
    </row>
    <row r="214" spans="1:12" ht="15">
      <c r="A214" s="1">
        <v>1.1</v>
      </c>
      <c r="B214" s="40" t="s">
        <v>170</v>
      </c>
      <c r="C214" s="67"/>
      <c r="D214" s="29"/>
      <c r="E214" s="29"/>
      <c r="F214" s="29"/>
      <c r="G214" s="29"/>
      <c r="H214" s="29"/>
      <c r="I214" s="29"/>
      <c r="J214" s="29"/>
      <c r="K214" s="29"/>
      <c r="L214" s="29"/>
    </row>
    <row r="215" spans="1:12" ht="15">
      <c r="A215" s="1"/>
      <c r="B215" s="59" t="s">
        <v>190</v>
      </c>
      <c r="C215" s="66">
        <v>2101001</v>
      </c>
      <c r="D215" s="108">
        <v>535657</v>
      </c>
      <c r="E215" s="108">
        <v>467956</v>
      </c>
      <c r="F215" s="108">
        <v>492000</v>
      </c>
      <c r="G215" s="108">
        <v>265816</v>
      </c>
      <c r="H215" s="108">
        <v>600000</v>
      </c>
      <c r="I215" s="108">
        <f>H215*35%</f>
        <v>210000</v>
      </c>
      <c r="J215" s="108">
        <f>H215*25%</f>
        <v>150000</v>
      </c>
      <c r="K215" s="108">
        <f>H215*20%</f>
        <v>120000</v>
      </c>
      <c r="L215" s="108">
        <f>H215*20%</f>
        <v>120000</v>
      </c>
    </row>
    <row r="216" spans="1:12" ht="15">
      <c r="A216" s="1"/>
      <c r="B216" s="59" t="s">
        <v>191</v>
      </c>
      <c r="C216" s="66">
        <v>2101002</v>
      </c>
      <c r="D216" s="108">
        <v>52394523</v>
      </c>
      <c r="E216" s="108">
        <v>32065443</v>
      </c>
      <c r="F216" s="108">
        <f>30000000+1010000</f>
        <v>31010000</v>
      </c>
      <c r="G216" s="108">
        <v>34235542</v>
      </c>
      <c r="H216" s="108">
        <v>45000000</v>
      </c>
      <c r="I216" s="108">
        <f>H216*35%</f>
        <v>15749999.999999998</v>
      </c>
      <c r="J216" s="108">
        <f>H216*25%</f>
        <v>11250000</v>
      </c>
      <c r="K216" s="108">
        <f>H216*20%</f>
        <v>9000000</v>
      </c>
      <c r="L216" s="108">
        <f>H216*20%</f>
        <v>9000000</v>
      </c>
    </row>
    <row r="217" spans="1:12" ht="15">
      <c r="A217" s="1"/>
      <c r="B217" s="59" t="s">
        <v>489</v>
      </c>
      <c r="C217" s="66">
        <v>2101003</v>
      </c>
      <c r="D217" s="108">
        <v>3186507</v>
      </c>
      <c r="E217" s="108">
        <v>2896825</v>
      </c>
      <c r="F217" s="108">
        <v>2100000</v>
      </c>
      <c r="G217" s="108">
        <v>3638937</v>
      </c>
      <c r="H217" s="108">
        <v>5000000</v>
      </c>
      <c r="I217" s="108">
        <f>H217*35%</f>
        <v>1750000</v>
      </c>
      <c r="J217" s="108">
        <f>H217*25%</f>
        <v>1250000</v>
      </c>
      <c r="K217" s="108">
        <f>H217*20%</f>
        <v>1000000</v>
      </c>
      <c r="L217" s="108">
        <f>H217*20%</f>
        <v>1000000</v>
      </c>
    </row>
    <row r="218" spans="1:12" ht="15">
      <c r="A218" s="1"/>
      <c r="B218" s="59" t="s">
        <v>192</v>
      </c>
      <c r="C218" s="66">
        <v>2101004</v>
      </c>
      <c r="D218" s="108">
        <v>0</v>
      </c>
      <c r="E218" s="108">
        <v>0</v>
      </c>
      <c r="F218" s="108">
        <v>0</v>
      </c>
      <c r="G218" s="108">
        <v>0</v>
      </c>
      <c r="H218" s="108">
        <v>0</v>
      </c>
      <c r="I218" s="108">
        <f>H218*35%</f>
        <v>0</v>
      </c>
      <c r="J218" s="108">
        <f>H218*25%</f>
        <v>0</v>
      </c>
      <c r="K218" s="108">
        <f>H218*20%</f>
        <v>0</v>
      </c>
      <c r="L218" s="108">
        <f>H218*20%</f>
        <v>0</v>
      </c>
    </row>
    <row r="219" spans="1:12" ht="15">
      <c r="A219" s="1"/>
      <c r="B219" s="59" t="s">
        <v>193</v>
      </c>
      <c r="C219" s="66">
        <v>2101005</v>
      </c>
      <c r="D219" s="108">
        <v>0</v>
      </c>
      <c r="E219" s="108">
        <v>2749727</v>
      </c>
      <c r="F219" s="108">
        <v>0</v>
      </c>
      <c r="G219" s="108">
        <v>420147</v>
      </c>
      <c r="H219" s="108">
        <v>10000000</v>
      </c>
      <c r="I219" s="108">
        <f>H219*35%</f>
        <v>3500000</v>
      </c>
      <c r="J219" s="108">
        <f>H219*25%</f>
        <v>2500000</v>
      </c>
      <c r="K219" s="108">
        <f>H219*20%</f>
        <v>2000000</v>
      </c>
      <c r="L219" s="108">
        <f>H219*20%</f>
        <v>2000000</v>
      </c>
    </row>
    <row r="220" spans="1:12" ht="15">
      <c r="A220" s="90"/>
      <c r="B220" s="103" t="s">
        <v>61</v>
      </c>
      <c r="C220" s="95"/>
      <c r="D220" s="126">
        <f>SUM(D215:D219)</f>
        <v>56116687</v>
      </c>
      <c r="E220" s="126">
        <f aca="true" t="shared" si="53" ref="E220:L220">SUM(E215:E219)</f>
        <v>38179951</v>
      </c>
      <c r="F220" s="126">
        <f t="shared" si="53"/>
        <v>33602000</v>
      </c>
      <c r="G220" s="126">
        <f t="shared" si="53"/>
        <v>38560442</v>
      </c>
      <c r="H220" s="126">
        <f>SUM(H215:H219)</f>
        <v>60600000</v>
      </c>
      <c r="I220" s="126">
        <f t="shared" si="53"/>
        <v>21210000</v>
      </c>
      <c r="J220" s="126">
        <f t="shared" si="53"/>
        <v>15150000</v>
      </c>
      <c r="K220" s="126">
        <f t="shared" si="53"/>
        <v>12120000</v>
      </c>
      <c r="L220" s="126">
        <f t="shared" si="53"/>
        <v>12120000</v>
      </c>
    </row>
    <row r="221" spans="1:12" ht="15">
      <c r="A221" s="1">
        <v>1.2</v>
      </c>
      <c r="B221" s="40" t="s">
        <v>62</v>
      </c>
      <c r="C221" s="66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1:12" ht="15">
      <c r="A222" s="1"/>
      <c r="B222" s="59" t="s">
        <v>194</v>
      </c>
      <c r="C222" s="66">
        <v>2102001</v>
      </c>
      <c r="D222" s="108">
        <v>3520</v>
      </c>
      <c r="E222" s="108"/>
      <c r="F222" s="108">
        <v>18000</v>
      </c>
      <c r="G222" s="108">
        <v>27500</v>
      </c>
      <c r="H222" s="108">
        <v>18000</v>
      </c>
      <c r="I222" s="108">
        <f aca="true" t="shared" si="54" ref="I222:I232">H222*35%</f>
        <v>6300</v>
      </c>
      <c r="J222" s="108">
        <f>H222*25%</f>
        <v>4500</v>
      </c>
      <c r="K222" s="108">
        <f>H222*20%</f>
        <v>3600</v>
      </c>
      <c r="L222" s="108">
        <f>H222*20%</f>
        <v>3600</v>
      </c>
    </row>
    <row r="223" spans="1:12" ht="15">
      <c r="A223" s="1"/>
      <c r="B223" s="59" t="s">
        <v>195</v>
      </c>
      <c r="C223" s="66">
        <v>2102001</v>
      </c>
      <c r="D223" s="108">
        <v>1980</v>
      </c>
      <c r="E223" s="108">
        <v>166000</v>
      </c>
      <c r="F223" s="108">
        <v>182600</v>
      </c>
      <c r="G223" s="108">
        <v>27600</v>
      </c>
      <c r="H223" s="108">
        <v>120000</v>
      </c>
      <c r="I223" s="108">
        <f t="shared" si="54"/>
        <v>42000</v>
      </c>
      <c r="J223" s="108">
        <f aca="true" t="shared" si="55" ref="J223:J232">H223*25%</f>
        <v>30000</v>
      </c>
      <c r="K223" s="108">
        <f aca="true" t="shared" si="56" ref="K223:K232">H223*20%</f>
        <v>24000</v>
      </c>
      <c r="L223" s="108">
        <f aca="true" t="shared" si="57" ref="L223:L232">H223*20%</f>
        <v>24000</v>
      </c>
    </row>
    <row r="224" spans="1:12" ht="15">
      <c r="A224" s="1"/>
      <c r="B224" s="59" t="s">
        <v>196</v>
      </c>
      <c r="C224" s="66">
        <v>2102001</v>
      </c>
      <c r="D224" s="108">
        <v>0</v>
      </c>
      <c r="E224" s="108"/>
      <c r="F224" s="108">
        <v>0</v>
      </c>
      <c r="G224" s="108">
        <v>0</v>
      </c>
      <c r="H224" s="108">
        <v>0</v>
      </c>
      <c r="I224" s="108">
        <f t="shared" si="54"/>
        <v>0</v>
      </c>
      <c r="J224" s="108">
        <f t="shared" si="55"/>
        <v>0</v>
      </c>
      <c r="K224" s="108">
        <f t="shared" si="56"/>
        <v>0</v>
      </c>
      <c r="L224" s="108">
        <f t="shared" si="57"/>
        <v>0</v>
      </c>
    </row>
    <row r="225" spans="1:12" ht="15">
      <c r="A225" s="1"/>
      <c r="B225" s="59" t="s">
        <v>197</v>
      </c>
      <c r="C225" s="66">
        <v>2102002</v>
      </c>
      <c r="D225" s="108">
        <v>0</v>
      </c>
      <c r="E225" s="108">
        <v>492905</v>
      </c>
      <c r="F225" s="108">
        <v>0</v>
      </c>
      <c r="G225" s="108">
        <v>0</v>
      </c>
      <c r="H225" s="108">
        <v>0</v>
      </c>
      <c r="I225" s="108">
        <f t="shared" si="54"/>
        <v>0</v>
      </c>
      <c r="J225" s="108">
        <f t="shared" si="55"/>
        <v>0</v>
      </c>
      <c r="K225" s="108">
        <f t="shared" si="56"/>
        <v>0</v>
      </c>
      <c r="L225" s="108">
        <f t="shared" si="57"/>
        <v>0</v>
      </c>
    </row>
    <row r="226" spans="1:12" ht="15">
      <c r="A226" s="1"/>
      <c r="B226" s="59" t="s">
        <v>198</v>
      </c>
      <c r="C226" s="67">
        <v>2102003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f t="shared" si="54"/>
        <v>0</v>
      </c>
      <c r="J226" s="108">
        <f t="shared" si="55"/>
        <v>0</v>
      </c>
      <c r="K226" s="108">
        <f t="shared" si="56"/>
        <v>0</v>
      </c>
      <c r="L226" s="108">
        <f t="shared" si="57"/>
        <v>0</v>
      </c>
    </row>
    <row r="227" spans="1:12" ht="15">
      <c r="A227" s="1"/>
      <c r="B227" s="59" t="s">
        <v>199</v>
      </c>
      <c r="C227" s="66">
        <v>2102004</v>
      </c>
      <c r="D227" s="108">
        <v>0</v>
      </c>
      <c r="E227" s="108">
        <v>0</v>
      </c>
      <c r="F227" s="108">
        <v>0</v>
      </c>
      <c r="G227" s="108">
        <v>0</v>
      </c>
      <c r="H227" s="108">
        <v>0</v>
      </c>
      <c r="I227" s="108">
        <f t="shared" si="54"/>
        <v>0</v>
      </c>
      <c r="J227" s="108">
        <f t="shared" si="55"/>
        <v>0</v>
      </c>
      <c r="K227" s="108">
        <f t="shared" si="56"/>
        <v>0</v>
      </c>
      <c r="L227" s="108">
        <f t="shared" si="57"/>
        <v>0</v>
      </c>
    </row>
    <row r="228" spans="1:12" ht="15">
      <c r="A228" s="1"/>
      <c r="B228" s="59" t="s">
        <v>200</v>
      </c>
      <c r="C228" s="67">
        <v>2102005</v>
      </c>
      <c r="D228" s="108">
        <v>0</v>
      </c>
      <c r="E228" s="108">
        <v>0</v>
      </c>
      <c r="F228" s="108">
        <v>0</v>
      </c>
      <c r="G228" s="108">
        <v>0</v>
      </c>
      <c r="H228" s="108">
        <v>100000</v>
      </c>
      <c r="I228" s="108">
        <f t="shared" si="54"/>
        <v>35000</v>
      </c>
      <c r="J228" s="108">
        <f t="shared" si="55"/>
        <v>25000</v>
      </c>
      <c r="K228" s="108">
        <f t="shared" si="56"/>
        <v>20000</v>
      </c>
      <c r="L228" s="108">
        <f t="shared" si="57"/>
        <v>20000</v>
      </c>
    </row>
    <row r="229" spans="1:12" ht="15">
      <c r="A229" s="1"/>
      <c r="B229" s="59" t="s">
        <v>201</v>
      </c>
      <c r="C229" s="67">
        <v>2102006</v>
      </c>
      <c r="D229" s="108">
        <v>0</v>
      </c>
      <c r="E229" s="108">
        <v>0</v>
      </c>
      <c r="F229" s="108">
        <v>0</v>
      </c>
      <c r="G229" s="108">
        <v>0</v>
      </c>
      <c r="H229" s="108">
        <v>0</v>
      </c>
      <c r="I229" s="108">
        <f t="shared" si="54"/>
        <v>0</v>
      </c>
      <c r="J229" s="108">
        <f t="shared" si="55"/>
        <v>0</v>
      </c>
      <c r="K229" s="108">
        <f t="shared" si="56"/>
        <v>0</v>
      </c>
      <c r="L229" s="108">
        <f t="shared" si="57"/>
        <v>0</v>
      </c>
    </row>
    <row r="230" spans="1:12" ht="15">
      <c r="A230" s="1"/>
      <c r="B230" s="59" t="s">
        <v>202</v>
      </c>
      <c r="C230" s="66">
        <v>2102007</v>
      </c>
      <c r="D230" s="108">
        <v>0</v>
      </c>
      <c r="E230" s="108">
        <v>0</v>
      </c>
      <c r="F230" s="108">
        <v>0</v>
      </c>
      <c r="G230" s="108">
        <v>0</v>
      </c>
      <c r="H230" s="108">
        <v>0</v>
      </c>
      <c r="I230" s="108">
        <f t="shared" si="54"/>
        <v>0</v>
      </c>
      <c r="J230" s="108">
        <f t="shared" si="55"/>
        <v>0</v>
      </c>
      <c r="K230" s="108">
        <f t="shared" si="56"/>
        <v>0</v>
      </c>
      <c r="L230" s="108">
        <f t="shared" si="57"/>
        <v>0</v>
      </c>
    </row>
    <row r="231" spans="1:12" ht="15">
      <c r="A231" s="1"/>
      <c r="B231" s="59" t="s">
        <v>203</v>
      </c>
      <c r="C231" s="78">
        <v>2102008</v>
      </c>
      <c r="D231" s="108">
        <v>0</v>
      </c>
      <c r="E231" s="108">
        <v>0</v>
      </c>
      <c r="F231" s="108">
        <v>0</v>
      </c>
      <c r="G231" s="108">
        <v>0</v>
      </c>
      <c r="H231" s="108">
        <v>0</v>
      </c>
      <c r="I231" s="108">
        <f t="shared" si="54"/>
        <v>0</v>
      </c>
      <c r="J231" s="108">
        <f t="shared" si="55"/>
        <v>0</v>
      </c>
      <c r="K231" s="108">
        <f t="shared" si="56"/>
        <v>0</v>
      </c>
      <c r="L231" s="108">
        <f t="shared" si="57"/>
        <v>0</v>
      </c>
    </row>
    <row r="232" spans="1:12" ht="15">
      <c r="A232" s="1"/>
      <c r="B232" s="59" t="s">
        <v>204</v>
      </c>
      <c r="C232" s="207">
        <v>2102011</v>
      </c>
      <c r="D232" s="108">
        <v>110000</v>
      </c>
      <c r="E232" s="108">
        <v>2564936</v>
      </c>
      <c r="F232" s="108">
        <v>0</v>
      </c>
      <c r="G232" s="108">
        <v>3124487</v>
      </c>
      <c r="H232" s="108">
        <v>500000</v>
      </c>
      <c r="I232" s="108">
        <f t="shared" si="54"/>
        <v>175000</v>
      </c>
      <c r="J232" s="108">
        <f t="shared" si="55"/>
        <v>125000</v>
      </c>
      <c r="K232" s="108">
        <f t="shared" si="56"/>
        <v>100000</v>
      </c>
      <c r="L232" s="108">
        <f t="shared" si="57"/>
        <v>100000</v>
      </c>
    </row>
    <row r="233" spans="1:12" ht="15">
      <c r="A233" s="90"/>
      <c r="B233" s="103" t="s">
        <v>61</v>
      </c>
      <c r="C233" s="95"/>
      <c r="D233" s="126">
        <f aca="true" t="shared" si="58" ref="D233:L233">SUM(D222:D232)</f>
        <v>115500</v>
      </c>
      <c r="E233" s="126">
        <f t="shared" si="58"/>
        <v>3223841</v>
      </c>
      <c r="F233" s="126">
        <f t="shared" si="58"/>
        <v>200600</v>
      </c>
      <c r="G233" s="126">
        <f t="shared" si="58"/>
        <v>3179587</v>
      </c>
      <c r="H233" s="126">
        <f t="shared" si="58"/>
        <v>738000</v>
      </c>
      <c r="I233" s="126">
        <f t="shared" si="58"/>
        <v>258300</v>
      </c>
      <c r="J233" s="126">
        <f t="shared" si="58"/>
        <v>184500</v>
      </c>
      <c r="K233" s="126">
        <f t="shared" si="58"/>
        <v>147600</v>
      </c>
      <c r="L233" s="126">
        <f t="shared" si="58"/>
        <v>147600</v>
      </c>
    </row>
    <row r="234" spans="1:12" ht="15">
      <c r="A234" s="1">
        <v>1.3</v>
      </c>
      <c r="B234" s="40" t="s">
        <v>63</v>
      </c>
      <c r="C234" s="66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1:12" ht="15">
      <c r="A235" s="1"/>
      <c r="B235" s="192" t="s">
        <v>205</v>
      </c>
      <c r="C235" s="193">
        <v>2103001</v>
      </c>
      <c r="D235" s="132">
        <v>4800000</v>
      </c>
      <c r="E235" s="132">
        <v>23679887</v>
      </c>
      <c r="F235" s="132">
        <v>2000000</v>
      </c>
      <c r="G235" s="132">
        <v>26167341</v>
      </c>
      <c r="H235" s="132">
        <v>10000000</v>
      </c>
      <c r="I235" s="132">
        <f>H235*35%</f>
        <v>3500000</v>
      </c>
      <c r="J235" s="132">
        <f>H235*25%</f>
        <v>2500000</v>
      </c>
      <c r="K235" s="132">
        <f>H235*20%</f>
        <v>2000000</v>
      </c>
      <c r="L235" s="132">
        <f>H235*20%</f>
        <v>2000000</v>
      </c>
    </row>
    <row r="236" spans="1:12" ht="15">
      <c r="A236" s="1"/>
      <c r="B236" s="59" t="s">
        <v>206</v>
      </c>
      <c r="C236" s="67">
        <v>2103002</v>
      </c>
      <c r="D236" s="108">
        <v>0</v>
      </c>
      <c r="E236" s="108">
        <v>0</v>
      </c>
      <c r="F236" s="108">
        <v>0</v>
      </c>
      <c r="G236" s="108">
        <v>7606448</v>
      </c>
      <c r="H236" s="108">
        <v>0</v>
      </c>
      <c r="I236" s="108">
        <f>H236*35%</f>
        <v>0</v>
      </c>
      <c r="J236" s="108">
        <f>H236*25%</f>
        <v>0</v>
      </c>
      <c r="K236" s="108">
        <f>H236*20%</f>
        <v>0</v>
      </c>
      <c r="L236" s="108">
        <f>H236*20%</f>
        <v>0</v>
      </c>
    </row>
    <row r="237" spans="1:12" ht="15">
      <c r="A237" s="1"/>
      <c r="B237" s="59" t="s">
        <v>207</v>
      </c>
      <c r="C237" s="67">
        <v>2103003</v>
      </c>
      <c r="D237" s="108">
        <v>0</v>
      </c>
      <c r="E237" s="108">
        <v>0</v>
      </c>
      <c r="F237" s="108">
        <v>0</v>
      </c>
      <c r="G237" s="108">
        <v>156354</v>
      </c>
      <c r="H237" s="108">
        <v>0</v>
      </c>
      <c r="I237" s="108">
        <f>H237*35%</f>
        <v>0</v>
      </c>
      <c r="J237" s="108">
        <f>H237*25%</f>
        <v>0</v>
      </c>
      <c r="K237" s="108">
        <f>H237*20%</f>
        <v>0</v>
      </c>
      <c r="L237" s="108">
        <f>H237*20%</f>
        <v>0</v>
      </c>
    </row>
    <row r="238" spans="1:12" ht="15">
      <c r="A238" s="90"/>
      <c r="B238" s="103" t="s">
        <v>61</v>
      </c>
      <c r="C238" s="95"/>
      <c r="D238" s="126">
        <f>SUM(D235:D237)</f>
        <v>4800000</v>
      </c>
      <c r="E238" s="126">
        <f aca="true" t="shared" si="59" ref="E238:L238">SUM(E235:E237)</f>
        <v>23679887</v>
      </c>
      <c r="F238" s="126">
        <f t="shared" si="59"/>
        <v>2000000</v>
      </c>
      <c r="G238" s="126">
        <f t="shared" si="59"/>
        <v>33930143</v>
      </c>
      <c r="H238" s="126">
        <f t="shared" si="59"/>
        <v>10000000</v>
      </c>
      <c r="I238" s="126">
        <f t="shared" si="59"/>
        <v>3500000</v>
      </c>
      <c r="J238" s="126">
        <f t="shared" si="59"/>
        <v>2500000</v>
      </c>
      <c r="K238" s="126">
        <f t="shared" si="59"/>
        <v>2000000</v>
      </c>
      <c r="L238" s="126">
        <f t="shared" si="59"/>
        <v>2000000</v>
      </c>
    </row>
    <row r="239" spans="1:12" ht="15">
      <c r="A239" s="1">
        <v>1.4</v>
      </c>
      <c r="B239" s="40" t="s">
        <v>64</v>
      </c>
      <c r="C239" s="66"/>
      <c r="D239" s="29"/>
      <c r="E239" s="29"/>
      <c r="F239" s="29"/>
      <c r="G239" s="29"/>
      <c r="H239" s="29"/>
      <c r="I239" s="29"/>
      <c r="J239" s="29"/>
      <c r="K239" s="29"/>
      <c r="L239" s="29"/>
    </row>
    <row r="240" spans="1:12" ht="15">
      <c r="A240" s="1"/>
      <c r="B240" s="59" t="s">
        <v>208</v>
      </c>
      <c r="C240" s="67">
        <v>2104001</v>
      </c>
      <c r="D240" s="108">
        <v>1000000</v>
      </c>
      <c r="E240" s="108">
        <v>0</v>
      </c>
      <c r="F240" s="108">
        <v>616989</v>
      </c>
      <c r="G240" s="108">
        <v>11000</v>
      </c>
      <c r="H240" s="108">
        <v>500000</v>
      </c>
      <c r="I240" s="108">
        <f>H240*35%</f>
        <v>175000</v>
      </c>
      <c r="J240" s="108">
        <f>H240*25%</f>
        <v>125000</v>
      </c>
      <c r="K240" s="108">
        <f>H240*20%</f>
        <v>100000</v>
      </c>
      <c r="L240" s="108">
        <f>H240*20%</f>
        <v>100000</v>
      </c>
    </row>
    <row r="241" spans="1:12" ht="15">
      <c r="A241" s="1"/>
      <c r="B241" s="59" t="s">
        <v>209</v>
      </c>
      <c r="C241" s="66">
        <v>2104002</v>
      </c>
      <c r="D241" s="108">
        <v>1500000</v>
      </c>
      <c r="E241" s="108">
        <v>0</v>
      </c>
      <c r="F241" s="108">
        <v>550000</v>
      </c>
      <c r="G241" s="108">
        <v>71936</v>
      </c>
      <c r="H241" s="108">
        <v>500000</v>
      </c>
      <c r="I241" s="108">
        <f>H241*35%</f>
        <v>175000</v>
      </c>
      <c r="J241" s="108">
        <f>H241*25%</f>
        <v>125000</v>
      </c>
      <c r="K241" s="108">
        <f>H241*20%</f>
        <v>100000</v>
      </c>
      <c r="L241" s="108">
        <f>H241*20%</f>
        <v>100000</v>
      </c>
    </row>
    <row r="242" spans="1:12" ht="15">
      <c r="A242" s="1"/>
      <c r="B242" s="59" t="s">
        <v>210</v>
      </c>
      <c r="C242" s="67"/>
      <c r="D242" s="108">
        <v>0</v>
      </c>
      <c r="E242" s="108">
        <v>0</v>
      </c>
      <c r="F242" s="108">
        <v>0</v>
      </c>
      <c r="G242" s="108">
        <v>0</v>
      </c>
      <c r="H242" s="108">
        <v>0</v>
      </c>
      <c r="I242" s="108">
        <f>H242*35%</f>
        <v>0</v>
      </c>
      <c r="J242" s="108">
        <f>H242*25%</f>
        <v>0</v>
      </c>
      <c r="K242" s="108">
        <f>H242*20%</f>
        <v>0</v>
      </c>
      <c r="L242" s="108">
        <f>H242*20%</f>
        <v>0</v>
      </c>
    </row>
    <row r="243" spans="1:12" ht="15">
      <c r="A243" s="1"/>
      <c r="B243" s="59" t="s">
        <v>211</v>
      </c>
      <c r="C243" s="67">
        <v>2104003</v>
      </c>
      <c r="D243" s="108">
        <v>0</v>
      </c>
      <c r="E243" s="108">
        <v>0</v>
      </c>
      <c r="F243" s="108">
        <v>0</v>
      </c>
      <c r="G243" s="108">
        <v>0</v>
      </c>
      <c r="H243" s="108">
        <v>0</v>
      </c>
      <c r="I243" s="108">
        <f>H243*35%</f>
        <v>0</v>
      </c>
      <c r="J243" s="108">
        <f>H243*25%</f>
        <v>0</v>
      </c>
      <c r="K243" s="108">
        <f>H243*20%</f>
        <v>0</v>
      </c>
      <c r="L243" s="108">
        <f>H243*20%</f>
        <v>0</v>
      </c>
    </row>
    <row r="244" spans="1:12" ht="15">
      <c r="A244" s="1"/>
      <c r="B244" s="59" t="s">
        <v>212</v>
      </c>
      <c r="C244" s="67">
        <v>2104004</v>
      </c>
      <c r="D244" s="108">
        <v>0</v>
      </c>
      <c r="E244" s="108">
        <v>0</v>
      </c>
      <c r="F244" s="108">
        <v>0</v>
      </c>
      <c r="G244" s="108">
        <v>0</v>
      </c>
      <c r="H244" s="108">
        <v>0</v>
      </c>
      <c r="I244" s="108">
        <f>H244*35%</f>
        <v>0</v>
      </c>
      <c r="J244" s="108">
        <f>H244*25%</f>
        <v>0</v>
      </c>
      <c r="K244" s="108">
        <f>H244*20%</f>
        <v>0</v>
      </c>
      <c r="L244" s="108">
        <f>H244*20%</f>
        <v>0</v>
      </c>
    </row>
    <row r="245" spans="1:12" ht="15">
      <c r="A245" s="90"/>
      <c r="B245" s="103" t="s">
        <v>61</v>
      </c>
      <c r="C245" s="95"/>
      <c r="D245" s="126">
        <f>SUM(D240:D244)</f>
        <v>2500000</v>
      </c>
      <c r="E245" s="126">
        <f aca="true" t="shared" si="60" ref="E245:L245">SUM(E240:E244)</f>
        <v>0</v>
      </c>
      <c r="F245" s="126">
        <f t="shared" si="60"/>
        <v>1166989</v>
      </c>
      <c r="G245" s="126">
        <f t="shared" si="60"/>
        <v>82936</v>
      </c>
      <c r="H245" s="126">
        <f t="shared" si="60"/>
        <v>1000000</v>
      </c>
      <c r="I245" s="126">
        <f t="shared" si="60"/>
        <v>350000</v>
      </c>
      <c r="J245" s="126">
        <f t="shared" si="60"/>
        <v>250000</v>
      </c>
      <c r="K245" s="126">
        <f t="shared" si="60"/>
        <v>200000</v>
      </c>
      <c r="L245" s="126">
        <f t="shared" si="60"/>
        <v>200000</v>
      </c>
    </row>
    <row r="246" spans="1:12" ht="15">
      <c r="A246" s="172"/>
      <c r="B246" s="184" t="s">
        <v>65</v>
      </c>
      <c r="C246" s="169"/>
      <c r="D246" s="167">
        <f>D220+D233+D238+D245</f>
        <v>63532187</v>
      </c>
      <c r="E246" s="167">
        <f aca="true" t="shared" si="61" ref="E246:L246">E220+E233+E238+E245</f>
        <v>65083679</v>
      </c>
      <c r="F246" s="167">
        <f t="shared" si="61"/>
        <v>36969589</v>
      </c>
      <c r="G246" s="167">
        <f t="shared" si="61"/>
        <v>75753108</v>
      </c>
      <c r="H246" s="167">
        <f>H220+H233+H238+H245</f>
        <v>72338000</v>
      </c>
      <c r="I246" s="167">
        <f t="shared" si="61"/>
        <v>25318300</v>
      </c>
      <c r="J246" s="167">
        <f t="shared" si="61"/>
        <v>18084500</v>
      </c>
      <c r="K246" s="167">
        <f t="shared" si="61"/>
        <v>14467600</v>
      </c>
      <c r="L246" s="167">
        <f t="shared" si="61"/>
        <v>14467600</v>
      </c>
    </row>
    <row r="247" spans="1:12" ht="15">
      <c r="A247" s="1">
        <v>2</v>
      </c>
      <c r="B247" s="52" t="s">
        <v>66</v>
      </c>
      <c r="C247" s="66"/>
      <c r="D247" s="16"/>
      <c r="E247" s="29"/>
      <c r="F247" s="29"/>
      <c r="G247" s="29"/>
      <c r="H247" s="29"/>
      <c r="I247" s="29"/>
      <c r="J247" s="29"/>
      <c r="K247" s="29"/>
      <c r="L247" s="29"/>
    </row>
    <row r="248" spans="1:12" ht="15">
      <c r="A248" s="1">
        <v>2.1</v>
      </c>
      <c r="B248" s="40" t="s">
        <v>171</v>
      </c>
      <c r="C248" s="67"/>
      <c r="D248" s="29"/>
      <c r="E248" s="29"/>
      <c r="F248" s="29"/>
      <c r="G248" s="29"/>
      <c r="H248" s="29"/>
      <c r="I248" s="29"/>
      <c r="J248" s="29"/>
      <c r="K248" s="29"/>
      <c r="L248" s="29"/>
    </row>
    <row r="249" spans="1:12" ht="15">
      <c r="A249" s="1"/>
      <c r="B249" s="59" t="s">
        <v>213</v>
      </c>
      <c r="C249" s="67">
        <v>2201001</v>
      </c>
      <c r="D249" s="108">
        <v>0</v>
      </c>
      <c r="E249" s="108">
        <v>0</v>
      </c>
      <c r="F249" s="108">
        <v>0</v>
      </c>
      <c r="G249" s="108">
        <v>0</v>
      </c>
      <c r="H249" s="108">
        <v>0</v>
      </c>
      <c r="I249" s="108">
        <v>0</v>
      </c>
      <c r="J249" s="108">
        <v>0</v>
      </c>
      <c r="K249" s="108">
        <v>0</v>
      </c>
      <c r="L249" s="108">
        <v>0</v>
      </c>
    </row>
    <row r="250" spans="1:12" ht="15">
      <c r="A250" s="1"/>
      <c r="B250" s="59" t="s">
        <v>214</v>
      </c>
      <c r="C250" s="67">
        <v>2201002</v>
      </c>
      <c r="D250" s="108">
        <v>0</v>
      </c>
      <c r="E250" s="108">
        <v>0</v>
      </c>
      <c r="F250" s="108">
        <v>0</v>
      </c>
      <c r="G250" s="108">
        <v>0</v>
      </c>
      <c r="H250" s="108">
        <v>0</v>
      </c>
      <c r="I250" s="108">
        <v>0</v>
      </c>
      <c r="J250" s="108">
        <v>0</v>
      </c>
      <c r="K250" s="108">
        <v>0</v>
      </c>
      <c r="L250" s="108">
        <v>0</v>
      </c>
    </row>
    <row r="251" spans="1:12" ht="15">
      <c r="A251" s="1"/>
      <c r="B251" s="59" t="s">
        <v>215</v>
      </c>
      <c r="C251" s="67">
        <v>2201003</v>
      </c>
      <c r="D251" s="108">
        <v>1500000</v>
      </c>
      <c r="E251" s="108">
        <v>1258806</v>
      </c>
      <c r="F251" s="108">
        <v>1000000</v>
      </c>
      <c r="G251" s="108">
        <v>0</v>
      </c>
      <c r="H251" s="108">
        <v>0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15">
      <c r="A252" s="1"/>
      <c r="B252" s="59" t="s">
        <v>216</v>
      </c>
      <c r="C252" s="67">
        <v>2201004</v>
      </c>
      <c r="D252" s="108">
        <v>0</v>
      </c>
      <c r="E252" s="108">
        <v>0</v>
      </c>
      <c r="F252" s="187">
        <v>0</v>
      </c>
      <c r="G252" s="108">
        <v>0</v>
      </c>
      <c r="H252" s="108">
        <v>350000</v>
      </c>
      <c r="I252" s="108">
        <f>H252*35%</f>
        <v>122499.99999999999</v>
      </c>
      <c r="J252" s="108">
        <f>H252*25%</f>
        <v>87500</v>
      </c>
      <c r="K252" s="108">
        <f>H252*20%</f>
        <v>70000</v>
      </c>
      <c r="L252" s="108">
        <f>H252*20%</f>
        <v>70000</v>
      </c>
    </row>
    <row r="253" spans="1:12" ht="15">
      <c r="A253" s="90"/>
      <c r="B253" s="103" t="s">
        <v>61</v>
      </c>
      <c r="C253" s="95"/>
      <c r="D253" s="126">
        <f>SUM(D249:D252)</f>
        <v>1500000</v>
      </c>
      <c r="E253" s="126">
        <f aca="true" t="shared" si="62" ref="E253:L253">SUM(E249:E252)</f>
        <v>1258806</v>
      </c>
      <c r="F253" s="126">
        <f t="shared" si="62"/>
        <v>1000000</v>
      </c>
      <c r="G253" s="126">
        <f t="shared" si="62"/>
        <v>0</v>
      </c>
      <c r="H253" s="126">
        <f t="shared" si="62"/>
        <v>350000</v>
      </c>
      <c r="I253" s="126">
        <f t="shared" si="62"/>
        <v>122499.99999999999</v>
      </c>
      <c r="J253" s="126">
        <f t="shared" si="62"/>
        <v>87500</v>
      </c>
      <c r="K253" s="126">
        <f t="shared" si="62"/>
        <v>70000</v>
      </c>
      <c r="L253" s="126">
        <f t="shared" si="62"/>
        <v>70000</v>
      </c>
    </row>
    <row r="254" spans="1:12" ht="15">
      <c r="A254" s="1">
        <v>2.2</v>
      </c>
      <c r="B254" s="40" t="s">
        <v>67</v>
      </c>
      <c r="C254" s="67"/>
      <c r="D254" s="108"/>
      <c r="E254" s="108"/>
      <c r="F254" s="108"/>
      <c r="G254" s="144"/>
      <c r="H254" s="108"/>
      <c r="I254" s="108"/>
      <c r="J254" s="108"/>
      <c r="K254" s="108"/>
      <c r="L254" s="108"/>
    </row>
    <row r="255" spans="1:12" ht="15">
      <c r="A255" s="1"/>
      <c r="B255" s="59" t="s">
        <v>217</v>
      </c>
      <c r="C255" s="67">
        <v>2201101</v>
      </c>
      <c r="D255" s="108">
        <v>0</v>
      </c>
      <c r="E255" s="108">
        <v>0</v>
      </c>
      <c r="F255" s="187">
        <v>105600</v>
      </c>
      <c r="G255" s="108">
        <v>0</v>
      </c>
      <c r="H255" s="108">
        <v>200000</v>
      </c>
      <c r="I255" s="108">
        <f>H255*35%</f>
        <v>70000</v>
      </c>
      <c r="J255" s="108">
        <f>H255*25%</f>
        <v>50000</v>
      </c>
      <c r="K255" s="108">
        <f>H255*20%</f>
        <v>40000</v>
      </c>
      <c r="L255" s="108">
        <f>H255*20%</f>
        <v>40000</v>
      </c>
    </row>
    <row r="256" spans="1:12" ht="15">
      <c r="A256" s="1"/>
      <c r="B256" s="59" t="s">
        <v>218</v>
      </c>
      <c r="C256" s="67">
        <v>2201102</v>
      </c>
      <c r="D256" s="108">
        <v>0</v>
      </c>
      <c r="E256" s="108">
        <v>0</v>
      </c>
      <c r="F256" s="108">
        <v>0</v>
      </c>
      <c r="G256" s="108">
        <v>0</v>
      </c>
      <c r="H256" s="108">
        <v>0</v>
      </c>
      <c r="I256" s="108">
        <v>0</v>
      </c>
      <c r="J256" s="108">
        <v>0</v>
      </c>
      <c r="K256" s="108">
        <v>0</v>
      </c>
      <c r="L256" s="108">
        <v>0</v>
      </c>
    </row>
    <row r="257" spans="1:12" ht="15">
      <c r="A257" s="90"/>
      <c r="B257" s="103" t="s">
        <v>61</v>
      </c>
      <c r="C257" s="95"/>
      <c r="D257" s="126">
        <f>SUM(D255:D256)</f>
        <v>0</v>
      </c>
      <c r="E257" s="126">
        <f aca="true" t="shared" si="63" ref="E257:L257">SUM(E255:E256)</f>
        <v>0</v>
      </c>
      <c r="F257" s="126">
        <f t="shared" si="63"/>
        <v>105600</v>
      </c>
      <c r="G257" s="126">
        <f t="shared" si="63"/>
        <v>0</v>
      </c>
      <c r="H257" s="126">
        <f t="shared" si="63"/>
        <v>200000</v>
      </c>
      <c r="I257" s="126">
        <f t="shared" si="63"/>
        <v>70000</v>
      </c>
      <c r="J257" s="126">
        <f t="shared" si="63"/>
        <v>50000</v>
      </c>
      <c r="K257" s="126">
        <f t="shared" si="63"/>
        <v>40000</v>
      </c>
      <c r="L257" s="126">
        <f t="shared" si="63"/>
        <v>40000</v>
      </c>
    </row>
    <row r="258" spans="1:12" ht="15">
      <c r="A258" s="1">
        <v>2.3</v>
      </c>
      <c r="B258" s="40" t="s">
        <v>68</v>
      </c>
      <c r="C258" s="66"/>
      <c r="D258" s="108"/>
      <c r="E258" s="108"/>
      <c r="F258" s="187"/>
      <c r="G258" s="144"/>
      <c r="H258" s="108"/>
      <c r="I258" s="108"/>
      <c r="J258" s="108"/>
      <c r="K258" s="108"/>
      <c r="L258" s="108"/>
    </row>
    <row r="259" spans="1:12" ht="15">
      <c r="A259" s="1"/>
      <c r="B259" s="59" t="s">
        <v>219</v>
      </c>
      <c r="C259" s="66">
        <v>2201201</v>
      </c>
      <c r="D259" s="108">
        <v>0</v>
      </c>
      <c r="E259" s="108">
        <v>21313</v>
      </c>
      <c r="F259" s="187">
        <v>22224</v>
      </c>
      <c r="G259" s="108">
        <v>24676</v>
      </c>
      <c r="H259" s="108">
        <v>30000</v>
      </c>
      <c r="I259" s="108">
        <f>H259*35%</f>
        <v>10500</v>
      </c>
      <c r="J259" s="108">
        <f>H259*25%</f>
        <v>7500</v>
      </c>
      <c r="K259" s="108">
        <f>H259*20%</f>
        <v>6000</v>
      </c>
      <c r="L259" s="108">
        <f>H259*20%</f>
        <v>6000</v>
      </c>
    </row>
    <row r="260" spans="1:12" ht="15">
      <c r="A260" s="1"/>
      <c r="B260" s="59" t="s">
        <v>220</v>
      </c>
      <c r="C260" s="66">
        <v>2201202</v>
      </c>
      <c r="D260" s="108">
        <v>0</v>
      </c>
      <c r="E260" s="108">
        <v>0</v>
      </c>
      <c r="F260" s="108">
        <v>0</v>
      </c>
      <c r="G260" s="108">
        <v>0</v>
      </c>
      <c r="H260" s="108"/>
      <c r="I260" s="108">
        <f>H260*35%</f>
        <v>0</v>
      </c>
      <c r="J260" s="108">
        <f>H260*25%</f>
        <v>0</v>
      </c>
      <c r="K260" s="108">
        <f>H260*20%</f>
        <v>0</v>
      </c>
      <c r="L260" s="108">
        <f>H260*20%</f>
        <v>0</v>
      </c>
    </row>
    <row r="261" spans="1:15" ht="15">
      <c r="A261" s="1"/>
      <c r="B261" s="59" t="s">
        <v>221</v>
      </c>
      <c r="C261" s="66">
        <v>2201204</v>
      </c>
      <c r="D261" s="108">
        <v>0</v>
      </c>
      <c r="E261" s="108"/>
      <c r="F261" s="187">
        <v>3300</v>
      </c>
      <c r="G261" s="108">
        <v>0</v>
      </c>
      <c r="H261" s="108">
        <v>150000</v>
      </c>
      <c r="I261" s="108">
        <f>H261*35%</f>
        <v>52500</v>
      </c>
      <c r="J261" s="108">
        <f>H261*25%</f>
        <v>37500</v>
      </c>
      <c r="K261" s="108">
        <f>H261*20%</f>
        <v>30000</v>
      </c>
      <c r="L261" s="108">
        <f>H261*20%</f>
        <v>30000</v>
      </c>
      <c r="O261" s="4">
        <v>150000</v>
      </c>
    </row>
    <row r="262" spans="1:12" ht="15">
      <c r="A262" s="1"/>
      <c r="B262" s="59" t="s">
        <v>222</v>
      </c>
      <c r="C262" s="66">
        <v>2201203</v>
      </c>
      <c r="D262" s="108">
        <v>0</v>
      </c>
      <c r="E262" s="108">
        <v>8000</v>
      </c>
      <c r="F262" s="187">
        <v>6600</v>
      </c>
      <c r="G262" s="108">
        <v>2000</v>
      </c>
      <c r="H262" s="108">
        <v>8000</v>
      </c>
      <c r="I262" s="108">
        <f>H262*35%</f>
        <v>2800</v>
      </c>
      <c r="J262" s="108">
        <f>H262*25%</f>
        <v>2000</v>
      </c>
      <c r="K262" s="108">
        <f>H262*20%</f>
        <v>1600</v>
      </c>
      <c r="L262" s="108">
        <f>H262*20%</f>
        <v>1600</v>
      </c>
    </row>
    <row r="263" spans="1:12" ht="15">
      <c r="A263" s="90"/>
      <c r="B263" s="103" t="s">
        <v>61</v>
      </c>
      <c r="C263" s="95"/>
      <c r="D263" s="126">
        <f>SUM(D259:D262)</f>
        <v>0</v>
      </c>
      <c r="E263" s="126">
        <f aca="true" t="shared" si="64" ref="E263:L263">SUM(E259:E262)</f>
        <v>29313</v>
      </c>
      <c r="F263" s="126">
        <f t="shared" si="64"/>
        <v>32124</v>
      </c>
      <c r="G263" s="126">
        <f t="shared" si="64"/>
        <v>26676</v>
      </c>
      <c r="H263" s="126">
        <f t="shared" si="64"/>
        <v>188000</v>
      </c>
      <c r="I263" s="126">
        <f t="shared" si="64"/>
        <v>65800</v>
      </c>
      <c r="J263" s="126">
        <f t="shared" si="64"/>
        <v>47000</v>
      </c>
      <c r="K263" s="126">
        <f t="shared" si="64"/>
        <v>37600</v>
      </c>
      <c r="L263" s="126">
        <f t="shared" si="64"/>
        <v>37600</v>
      </c>
    </row>
    <row r="264" spans="1:12" ht="15">
      <c r="A264" s="1">
        <v>2.4</v>
      </c>
      <c r="B264" s="61" t="s">
        <v>69</v>
      </c>
      <c r="C264" s="66"/>
      <c r="D264" s="108"/>
      <c r="E264" s="108"/>
      <c r="F264" s="187"/>
      <c r="G264" s="144"/>
      <c r="H264" s="108"/>
      <c r="I264" s="108"/>
      <c r="J264" s="108"/>
      <c r="K264" s="108"/>
      <c r="L264" s="108"/>
    </row>
    <row r="265" spans="1:12" ht="15">
      <c r="A265" s="1"/>
      <c r="B265" s="59" t="s">
        <v>227</v>
      </c>
      <c r="C265" s="66">
        <v>2202001</v>
      </c>
      <c r="D265" s="108">
        <v>0</v>
      </c>
      <c r="E265" s="108">
        <v>0</v>
      </c>
      <c r="F265" s="108">
        <v>0</v>
      </c>
      <c r="G265" s="108">
        <v>0</v>
      </c>
      <c r="H265" s="108">
        <v>5000</v>
      </c>
      <c r="I265" s="108">
        <f>H265*35%</f>
        <v>1750</v>
      </c>
      <c r="J265" s="108">
        <f>H265*25%</f>
        <v>1250</v>
      </c>
      <c r="K265" s="108">
        <f>H265*20%</f>
        <v>1000</v>
      </c>
      <c r="L265" s="108">
        <f>H265*20%</f>
        <v>1000</v>
      </c>
    </row>
    <row r="266" spans="1:12" ht="15">
      <c r="A266" s="1"/>
      <c r="B266" s="59" t="s">
        <v>223</v>
      </c>
      <c r="C266" s="67">
        <v>2202002</v>
      </c>
      <c r="D266" s="108">
        <v>0</v>
      </c>
      <c r="E266" s="108">
        <v>0</v>
      </c>
      <c r="F266" s="108">
        <v>0</v>
      </c>
      <c r="G266" s="108">
        <v>0</v>
      </c>
      <c r="H266" s="108">
        <v>0</v>
      </c>
      <c r="I266" s="108">
        <f>H266*35%</f>
        <v>0</v>
      </c>
      <c r="J266" s="108">
        <f>H266*25%</f>
        <v>0</v>
      </c>
      <c r="K266" s="108">
        <f>H266*20%</f>
        <v>0</v>
      </c>
      <c r="L266" s="108">
        <f>H266*20%</f>
        <v>0</v>
      </c>
    </row>
    <row r="267" spans="1:12" ht="15">
      <c r="A267" s="90"/>
      <c r="B267" s="103" t="s">
        <v>61</v>
      </c>
      <c r="C267" s="95"/>
      <c r="D267" s="126">
        <f>SUM(D265:D266)</f>
        <v>0</v>
      </c>
      <c r="E267" s="126">
        <f aca="true" t="shared" si="65" ref="E267:L267">SUM(E265:E266)</f>
        <v>0</v>
      </c>
      <c r="F267" s="126">
        <f t="shared" si="65"/>
        <v>0</v>
      </c>
      <c r="G267" s="126">
        <f t="shared" si="65"/>
        <v>0</v>
      </c>
      <c r="H267" s="126">
        <f t="shared" si="65"/>
        <v>5000</v>
      </c>
      <c r="I267" s="126">
        <f t="shared" si="65"/>
        <v>1750</v>
      </c>
      <c r="J267" s="126">
        <f t="shared" si="65"/>
        <v>1250</v>
      </c>
      <c r="K267" s="126">
        <f t="shared" si="65"/>
        <v>1000</v>
      </c>
      <c r="L267" s="126">
        <f t="shared" si="65"/>
        <v>1000</v>
      </c>
    </row>
    <row r="268" spans="1:12" ht="15">
      <c r="A268" s="1">
        <v>2.5</v>
      </c>
      <c r="B268" s="61" t="s">
        <v>70</v>
      </c>
      <c r="C268" s="66"/>
      <c r="D268" s="108"/>
      <c r="E268" s="108"/>
      <c r="F268" s="187"/>
      <c r="G268" s="144"/>
      <c r="H268" s="108"/>
      <c r="I268" s="108"/>
      <c r="J268" s="108"/>
      <c r="K268" s="108"/>
      <c r="L268" s="108"/>
    </row>
    <row r="269" spans="1:12" ht="15">
      <c r="A269" s="1"/>
      <c r="B269" s="59" t="s">
        <v>224</v>
      </c>
      <c r="C269" s="67">
        <v>2202101</v>
      </c>
      <c r="D269" s="108">
        <v>3500000</v>
      </c>
      <c r="E269" s="108">
        <v>0</v>
      </c>
      <c r="F269" s="187">
        <v>385000</v>
      </c>
      <c r="G269" s="108">
        <v>13120</v>
      </c>
      <c r="H269" s="108">
        <v>50000</v>
      </c>
      <c r="I269" s="108">
        <f>H269*35%</f>
        <v>17500</v>
      </c>
      <c r="J269" s="108">
        <f>H269*25%</f>
        <v>12500</v>
      </c>
      <c r="K269" s="108">
        <f>H269*20%</f>
        <v>10000</v>
      </c>
      <c r="L269" s="108">
        <f>H269*20%</f>
        <v>10000</v>
      </c>
    </row>
    <row r="270" spans="1:12" ht="15">
      <c r="A270" s="1"/>
      <c r="B270" s="59" t="s">
        <v>225</v>
      </c>
      <c r="C270" s="67">
        <v>2202102</v>
      </c>
      <c r="D270" s="108">
        <v>4000000</v>
      </c>
      <c r="E270" s="108">
        <v>307461</v>
      </c>
      <c r="F270" s="187">
        <v>268555</v>
      </c>
      <c r="G270" s="108">
        <v>175215</v>
      </c>
      <c r="H270" s="108">
        <v>150000</v>
      </c>
      <c r="I270" s="108">
        <f>H270*35%</f>
        <v>52500</v>
      </c>
      <c r="J270" s="108">
        <f>H270*25%</f>
        <v>37500</v>
      </c>
      <c r="K270" s="108">
        <f>H270*20%</f>
        <v>30000</v>
      </c>
      <c r="L270" s="108">
        <f>H270*20%</f>
        <v>30000</v>
      </c>
    </row>
    <row r="271" spans="1:12" ht="15">
      <c r="A271" s="1"/>
      <c r="B271" s="59" t="s">
        <v>226</v>
      </c>
      <c r="C271" s="67">
        <v>2202103</v>
      </c>
      <c r="D271" s="108">
        <v>0</v>
      </c>
      <c r="E271" s="108">
        <v>0</v>
      </c>
      <c r="F271" s="108">
        <v>0</v>
      </c>
      <c r="G271" s="108">
        <v>0</v>
      </c>
      <c r="H271" s="108">
        <v>20000</v>
      </c>
      <c r="I271" s="108">
        <f>H271*35%</f>
        <v>7000</v>
      </c>
      <c r="J271" s="108">
        <f>H271*25%</f>
        <v>5000</v>
      </c>
      <c r="K271" s="108">
        <f>H271*20%</f>
        <v>4000</v>
      </c>
      <c r="L271" s="108">
        <f>H271*20%</f>
        <v>4000</v>
      </c>
    </row>
    <row r="272" spans="1:12" ht="15">
      <c r="A272" s="90"/>
      <c r="B272" s="103" t="s">
        <v>61</v>
      </c>
      <c r="C272" s="95"/>
      <c r="D272" s="126">
        <f>SUM(D269:D271)</f>
        <v>7500000</v>
      </c>
      <c r="E272" s="126">
        <f aca="true" t="shared" si="66" ref="E272:L272">SUM(E269:E271)</f>
        <v>307461</v>
      </c>
      <c r="F272" s="126">
        <f t="shared" si="66"/>
        <v>653555</v>
      </c>
      <c r="G272" s="126">
        <f t="shared" si="66"/>
        <v>188335</v>
      </c>
      <c r="H272" s="126">
        <f t="shared" si="66"/>
        <v>220000</v>
      </c>
      <c r="I272" s="126">
        <f t="shared" si="66"/>
        <v>77000</v>
      </c>
      <c r="J272" s="126">
        <f t="shared" si="66"/>
        <v>55000</v>
      </c>
      <c r="K272" s="126">
        <f t="shared" si="66"/>
        <v>44000</v>
      </c>
      <c r="L272" s="126">
        <f t="shared" si="66"/>
        <v>44000</v>
      </c>
    </row>
    <row r="273" spans="1:12" ht="15">
      <c r="A273" s="1">
        <v>2.6</v>
      </c>
      <c r="B273" s="61" t="s">
        <v>71</v>
      </c>
      <c r="C273" s="66"/>
      <c r="D273" s="108"/>
      <c r="E273" s="108"/>
      <c r="F273" s="187"/>
      <c r="G273" s="144"/>
      <c r="H273" s="108"/>
      <c r="I273" s="108"/>
      <c r="J273" s="108"/>
      <c r="K273" s="108"/>
      <c r="L273" s="108"/>
    </row>
    <row r="274" spans="1:12" ht="15">
      <c r="A274" s="1"/>
      <c r="B274" s="59" t="s">
        <v>229</v>
      </c>
      <c r="C274" s="207">
        <v>2203001</v>
      </c>
      <c r="D274" s="108">
        <v>0</v>
      </c>
      <c r="E274" s="108">
        <v>0</v>
      </c>
      <c r="F274" s="108">
        <v>0</v>
      </c>
      <c r="G274" s="108">
        <v>0</v>
      </c>
      <c r="H274" s="108">
        <v>10000</v>
      </c>
      <c r="I274" s="108">
        <f aca="true" t="shared" si="67" ref="I274:I280">H274*35%</f>
        <v>3500</v>
      </c>
      <c r="J274" s="108">
        <f>H274*25%</f>
        <v>2500</v>
      </c>
      <c r="K274" s="108">
        <f>H274*20%</f>
        <v>2000</v>
      </c>
      <c r="L274" s="108">
        <f>H274*20%</f>
        <v>2000</v>
      </c>
    </row>
    <row r="275" spans="1:12" ht="15">
      <c r="A275" s="1"/>
      <c r="B275" s="59" t="s">
        <v>230</v>
      </c>
      <c r="C275" s="207">
        <v>2203001</v>
      </c>
      <c r="D275" s="108">
        <v>0</v>
      </c>
      <c r="E275" s="108">
        <v>0</v>
      </c>
      <c r="F275" s="108">
        <v>0</v>
      </c>
      <c r="G275" s="108">
        <v>0</v>
      </c>
      <c r="H275" s="108">
        <v>10000</v>
      </c>
      <c r="I275" s="108">
        <f t="shared" si="67"/>
        <v>3500</v>
      </c>
      <c r="J275" s="108">
        <f aca="true" t="shared" si="68" ref="J275:J280">H275*25%</f>
        <v>2500</v>
      </c>
      <c r="K275" s="108">
        <f aca="true" t="shared" si="69" ref="K275:K280">H275*20%</f>
        <v>2000</v>
      </c>
      <c r="L275" s="108">
        <f aca="true" t="shared" si="70" ref="L275:L280">H275*20%</f>
        <v>2000</v>
      </c>
    </row>
    <row r="276" spans="1:12" ht="15">
      <c r="A276" s="1"/>
      <c r="B276" s="59" t="s">
        <v>233</v>
      </c>
      <c r="C276" s="207">
        <v>2203001</v>
      </c>
      <c r="D276" s="108">
        <v>46000</v>
      </c>
      <c r="E276" s="108">
        <v>0</v>
      </c>
      <c r="F276" s="187">
        <v>30202</v>
      </c>
      <c r="G276" s="108">
        <v>12664</v>
      </c>
      <c r="H276" s="108">
        <v>10000</v>
      </c>
      <c r="I276" s="108">
        <f t="shared" si="67"/>
        <v>3500</v>
      </c>
      <c r="J276" s="108">
        <f t="shared" si="68"/>
        <v>2500</v>
      </c>
      <c r="K276" s="108">
        <f t="shared" si="69"/>
        <v>2000</v>
      </c>
      <c r="L276" s="108">
        <f t="shared" si="70"/>
        <v>2000</v>
      </c>
    </row>
    <row r="277" spans="1:12" ht="15">
      <c r="A277" s="1"/>
      <c r="B277" s="59" t="s">
        <v>228</v>
      </c>
      <c r="C277" s="207">
        <v>2203001</v>
      </c>
      <c r="D277" s="108">
        <v>20000</v>
      </c>
      <c r="E277" s="108">
        <v>0</v>
      </c>
      <c r="F277" s="108">
        <v>0</v>
      </c>
      <c r="G277" s="108">
        <v>0</v>
      </c>
      <c r="H277" s="108">
        <v>0</v>
      </c>
      <c r="I277" s="108">
        <f t="shared" si="67"/>
        <v>0</v>
      </c>
      <c r="J277" s="108">
        <f t="shared" si="68"/>
        <v>0</v>
      </c>
      <c r="K277" s="108">
        <f t="shared" si="69"/>
        <v>0</v>
      </c>
      <c r="L277" s="108">
        <f t="shared" si="70"/>
        <v>0</v>
      </c>
    </row>
    <row r="278" spans="1:12" ht="15">
      <c r="A278" s="1"/>
      <c r="B278" s="59" t="s">
        <v>231</v>
      </c>
      <c r="C278" s="207">
        <v>2203001</v>
      </c>
      <c r="D278" s="108"/>
      <c r="E278" s="108">
        <v>56780</v>
      </c>
      <c r="F278" s="187">
        <v>40841</v>
      </c>
      <c r="G278" s="108">
        <v>36716</v>
      </c>
      <c r="H278" s="108">
        <v>40000</v>
      </c>
      <c r="I278" s="108">
        <f t="shared" si="67"/>
        <v>14000</v>
      </c>
      <c r="J278" s="108">
        <f t="shared" si="68"/>
        <v>10000</v>
      </c>
      <c r="K278" s="108">
        <f t="shared" si="69"/>
        <v>8000</v>
      </c>
      <c r="L278" s="108">
        <f t="shared" si="70"/>
        <v>8000</v>
      </c>
    </row>
    <row r="279" spans="1:12" ht="15">
      <c r="A279" s="1"/>
      <c r="B279" s="59" t="s">
        <v>234</v>
      </c>
      <c r="C279" s="207">
        <v>2203002</v>
      </c>
      <c r="D279" s="108">
        <v>900000</v>
      </c>
      <c r="E279" s="108">
        <v>0</v>
      </c>
      <c r="F279" s="187">
        <v>92400</v>
      </c>
      <c r="G279" s="108">
        <v>0</v>
      </c>
      <c r="H279" s="108">
        <v>80000</v>
      </c>
      <c r="I279" s="108">
        <f t="shared" si="67"/>
        <v>28000</v>
      </c>
      <c r="J279" s="108">
        <f t="shared" si="68"/>
        <v>20000</v>
      </c>
      <c r="K279" s="108">
        <f t="shared" si="69"/>
        <v>16000</v>
      </c>
      <c r="L279" s="108">
        <f t="shared" si="70"/>
        <v>16000</v>
      </c>
    </row>
    <row r="280" spans="1:12" ht="15">
      <c r="A280" s="1"/>
      <c r="B280" s="59" t="s">
        <v>232</v>
      </c>
      <c r="C280" s="207">
        <v>2203003</v>
      </c>
      <c r="D280" s="108">
        <v>0</v>
      </c>
      <c r="E280" s="108">
        <v>0</v>
      </c>
      <c r="F280" s="108">
        <v>0</v>
      </c>
      <c r="G280" s="108">
        <v>209109</v>
      </c>
      <c r="H280" s="108">
        <v>10000</v>
      </c>
      <c r="I280" s="108">
        <f t="shared" si="67"/>
        <v>3500</v>
      </c>
      <c r="J280" s="108">
        <f t="shared" si="68"/>
        <v>2500</v>
      </c>
      <c r="K280" s="108">
        <f t="shared" si="69"/>
        <v>2000</v>
      </c>
      <c r="L280" s="108">
        <f t="shared" si="70"/>
        <v>2000</v>
      </c>
    </row>
    <row r="281" spans="1:12" ht="15">
      <c r="A281" s="90"/>
      <c r="B281" s="103" t="s">
        <v>61</v>
      </c>
      <c r="C281" s="95"/>
      <c r="D281" s="126">
        <f>SUM(D274:D280)</f>
        <v>966000</v>
      </c>
      <c r="E281" s="126">
        <f aca="true" t="shared" si="71" ref="E281:L281">SUM(E274:E280)</f>
        <v>56780</v>
      </c>
      <c r="F281" s="126">
        <f t="shared" si="71"/>
        <v>163443</v>
      </c>
      <c r="G281" s="126">
        <f t="shared" si="71"/>
        <v>258489</v>
      </c>
      <c r="H281" s="126">
        <f t="shared" si="71"/>
        <v>160000</v>
      </c>
      <c r="I281" s="126">
        <f t="shared" si="71"/>
        <v>56000</v>
      </c>
      <c r="J281" s="126">
        <f t="shared" si="71"/>
        <v>40000</v>
      </c>
      <c r="K281" s="126">
        <f t="shared" si="71"/>
        <v>32000</v>
      </c>
      <c r="L281" s="126">
        <f t="shared" si="71"/>
        <v>32000</v>
      </c>
    </row>
    <row r="282" spans="1:12" ht="15">
      <c r="A282" s="1">
        <v>2.7</v>
      </c>
      <c r="B282" s="40" t="s">
        <v>72</v>
      </c>
      <c r="C282" s="66"/>
      <c r="D282" s="108"/>
      <c r="E282" s="108"/>
      <c r="F282" s="187"/>
      <c r="G282" s="144"/>
      <c r="H282" s="108"/>
      <c r="I282" s="108"/>
      <c r="J282" s="108"/>
      <c r="K282" s="108"/>
      <c r="L282" s="108"/>
    </row>
    <row r="283" spans="1:12" ht="15">
      <c r="A283" s="1"/>
      <c r="B283" s="50" t="s">
        <v>235</v>
      </c>
      <c r="C283" s="207">
        <v>2204001</v>
      </c>
      <c r="D283" s="108">
        <v>0</v>
      </c>
      <c r="E283" s="108">
        <v>0</v>
      </c>
      <c r="F283" s="108">
        <v>0</v>
      </c>
      <c r="G283" s="108">
        <v>0</v>
      </c>
      <c r="H283" s="108">
        <v>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15">
      <c r="A284" s="1"/>
      <c r="B284" s="50" t="s">
        <v>73</v>
      </c>
      <c r="C284" s="207">
        <v>2204001</v>
      </c>
      <c r="D284" s="108">
        <v>0</v>
      </c>
      <c r="E284" s="108">
        <v>0</v>
      </c>
      <c r="F284" s="108">
        <v>0</v>
      </c>
      <c r="G284" s="108">
        <v>2000</v>
      </c>
      <c r="H284" s="108">
        <v>50000</v>
      </c>
      <c r="I284" s="108">
        <f>H284*35%</f>
        <v>17500</v>
      </c>
      <c r="J284" s="108">
        <f>H284*25%</f>
        <v>12500</v>
      </c>
      <c r="K284" s="108">
        <f>H284*20%</f>
        <v>10000</v>
      </c>
      <c r="L284" s="108">
        <f>H284*20%</f>
        <v>10000</v>
      </c>
    </row>
    <row r="285" spans="1:12" ht="15">
      <c r="A285" s="1"/>
      <c r="B285" s="50" t="s">
        <v>236</v>
      </c>
      <c r="C285" s="207">
        <v>2204001</v>
      </c>
      <c r="D285" s="108">
        <v>0</v>
      </c>
      <c r="E285" s="108">
        <v>0</v>
      </c>
      <c r="F285" s="108">
        <v>0</v>
      </c>
      <c r="G285" s="108">
        <v>0</v>
      </c>
      <c r="H285" s="108">
        <v>0</v>
      </c>
      <c r="I285" s="108">
        <v>0</v>
      </c>
      <c r="J285" s="108">
        <v>0</v>
      </c>
      <c r="K285" s="108">
        <v>0</v>
      </c>
      <c r="L285" s="108">
        <v>0</v>
      </c>
    </row>
    <row r="286" spans="1:12" ht="15">
      <c r="A286" s="90"/>
      <c r="B286" s="103" t="s">
        <v>61</v>
      </c>
      <c r="C286" s="95"/>
      <c r="D286" s="126">
        <f>SUM(D283:D285)</f>
        <v>0</v>
      </c>
      <c r="E286" s="126">
        <f aca="true" t="shared" si="72" ref="E286:L286">SUM(E283:E285)</f>
        <v>0</v>
      </c>
      <c r="F286" s="126">
        <f t="shared" si="72"/>
        <v>0</v>
      </c>
      <c r="G286" s="126">
        <f t="shared" si="72"/>
        <v>2000</v>
      </c>
      <c r="H286" s="126">
        <f t="shared" si="72"/>
        <v>50000</v>
      </c>
      <c r="I286" s="126">
        <f t="shared" si="72"/>
        <v>17500</v>
      </c>
      <c r="J286" s="126">
        <f t="shared" si="72"/>
        <v>12500</v>
      </c>
      <c r="K286" s="126">
        <f t="shared" si="72"/>
        <v>10000</v>
      </c>
      <c r="L286" s="126">
        <f t="shared" si="72"/>
        <v>10000</v>
      </c>
    </row>
    <row r="287" spans="1:12" ht="15">
      <c r="A287" s="1">
        <v>2.8</v>
      </c>
      <c r="B287" s="40" t="s">
        <v>74</v>
      </c>
      <c r="C287" s="66"/>
      <c r="D287" s="108"/>
      <c r="E287" s="108"/>
      <c r="F287" s="187"/>
      <c r="G287" s="144"/>
      <c r="H287" s="108"/>
      <c r="I287" s="108"/>
      <c r="J287" s="108"/>
      <c r="K287" s="108"/>
      <c r="L287" s="108"/>
    </row>
    <row r="288" spans="1:12" ht="15">
      <c r="A288" s="1"/>
      <c r="B288" s="50" t="s">
        <v>237</v>
      </c>
      <c r="C288" s="207">
        <v>2205001</v>
      </c>
      <c r="D288" s="108">
        <v>0</v>
      </c>
      <c r="E288" s="108">
        <v>0</v>
      </c>
      <c r="F288" s="108">
        <v>0</v>
      </c>
      <c r="G288" s="108">
        <v>0</v>
      </c>
      <c r="H288" s="108">
        <v>5000</v>
      </c>
      <c r="I288" s="108">
        <f>H288*35%</f>
        <v>1750</v>
      </c>
      <c r="J288" s="108">
        <f>H288*25%</f>
        <v>1250</v>
      </c>
      <c r="K288" s="108">
        <f>H288*20%</f>
        <v>1000</v>
      </c>
      <c r="L288" s="108">
        <f>H288*20%</f>
        <v>1000</v>
      </c>
    </row>
    <row r="289" spans="1:12" ht="15">
      <c r="A289" s="1"/>
      <c r="B289" s="50" t="s">
        <v>238</v>
      </c>
      <c r="C289" s="207">
        <v>2205001</v>
      </c>
      <c r="D289" s="108">
        <v>0</v>
      </c>
      <c r="E289" s="108">
        <v>0</v>
      </c>
      <c r="F289" s="108">
        <v>0</v>
      </c>
      <c r="G289" s="108">
        <v>0</v>
      </c>
      <c r="H289" s="108">
        <v>5000</v>
      </c>
      <c r="I289" s="108">
        <f>H289*35%</f>
        <v>1750</v>
      </c>
      <c r="J289" s="108">
        <f>H289*25%</f>
        <v>1250</v>
      </c>
      <c r="K289" s="108">
        <f>H289*20%</f>
        <v>1000</v>
      </c>
      <c r="L289" s="108">
        <f>H289*20%</f>
        <v>1000</v>
      </c>
    </row>
    <row r="290" spans="1:12" ht="15">
      <c r="A290" s="1"/>
      <c r="B290" s="50" t="s">
        <v>239</v>
      </c>
      <c r="C290" s="207">
        <v>2205001</v>
      </c>
      <c r="D290" s="108">
        <v>0</v>
      </c>
      <c r="E290" s="108">
        <v>0</v>
      </c>
      <c r="F290" s="108">
        <v>0</v>
      </c>
      <c r="G290" s="108">
        <v>0</v>
      </c>
      <c r="H290" s="108">
        <v>5000</v>
      </c>
      <c r="I290" s="108">
        <f>H290*35%</f>
        <v>1750</v>
      </c>
      <c r="J290" s="108">
        <f>H290*25%</f>
        <v>1250</v>
      </c>
      <c r="K290" s="108">
        <f>H290*20%</f>
        <v>1000</v>
      </c>
      <c r="L290" s="108">
        <f>H290*20%</f>
        <v>1000</v>
      </c>
    </row>
    <row r="291" spans="1:12" ht="15">
      <c r="A291" s="90"/>
      <c r="B291" s="103" t="s">
        <v>61</v>
      </c>
      <c r="C291" s="95"/>
      <c r="D291" s="126">
        <f>SUM(D288:D290)</f>
        <v>0</v>
      </c>
      <c r="E291" s="126">
        <f aca="true" t="shared" si="73" ref="E291:L291">SUM(E288:E290)</f>
        <v>0</v>
      </c>
      <c r="F291" s="126">
        <f t="shared" si="73"/>
        <v>0</v>
      </c>
      <c r="G291" s="126">
        <f t="shared" si="73"/>
        <v>0</v>
      </c>
      <c r="H291" s="126">
        <f t="shared" si="73"/>
        <v>15000</v>
      </c>
      <c r="I291" s="126">
        <f t="shared" si="73"/>
        <v>5250</v>
      </c>
      <c r="J291" s="126">
        <f t="shared" si="73"/>
        <v>3750</v>
      </c>
      <c r="K291" s="126">
        <f t="shared" si="73"/>
        <v>3000</v>
      </c>
      <c r="L291" s="126">
        <f t="shared" si="73"/>
        <v>3000</v>
      </c>
    </row>
    <row r="292" spans="1:12" ht="15">
      <c r="A292" s="1">
        <v>2.9</v>
      </c>
      <c r="B292" s="40" t="s">
        <v>75</v>
      </c>
      <c r="C292" s="66"/>
      <c r="D292" s="108"/>
      <c r="E292" s="108"/>
      <c r="F292" s="187"/>
      <c r="G292" s="144"/>
      <c r="H292" s="108"/>
      <c r="I292" s="108"/>
      <c r="J292" s="108"/>
      <c r="K292" s="108"/>
      <c r="L292" s="108"/>
    </row>
    <row r="293" spans="1:12" ht="15">
      <c r="A293" s="1"/>
      <c r="B293" s="59" t="s">
        <v>240</v>
      </c>
      <c r="C293" s="66">
        <v>2205101</v>
      </c>
      <c r="D293" s="108">
        <v>10000</v>
      </c>
      <c r="E293" s="108">
        <v>32000</v>
      </c>
      <c r="F293" s="187">
        <v>36800</v>
      </c>
      <c r="G293" s="108">
        <v>42500</v>
      </c>
      <c r="H293" s="108">
        <v>50000</v>
      </c>
      <c r="I293" s="108">
        <f>H293*35%</f>
        <v>17500</v>
      </c>
      <c r="J293" s="108">
        <f>H293*25%</f>
        <v>12500</v>
      </c>
      <c r="K293" s="108">
        <f>H293*20%</f>
        <v>10000</v>
      </c>
      <c r="L293" s="108">
        <f>H293*20%</f>
        <v>10000</v>
      </c>
    </row>
    <row r="294" spans="1:12" ht="15">
      <c r="A294" s="1"/>
      <c r="B294" s="59" t="s">
        <v>241</v>
      </c>
      <c r="C294" s="67">
        <v>2205102</v>
      </c>
      <c r="D294" s="108">
        <v>0</v>
      </c>
      <c r="E294" s="108">
        <v>0</v>
      </c>
      <c r="F294" s="108">
        <v>0</v>
      </c>
      <c r="G294" s="108">
        <v>0</v>
      </c>
      <c r="H294" s="108">
        <v>0</v>
      </c>
      <c r="I294" s="108">
        <f>H294*35%</f>
        <v>0</v>
      </c>
      <c r="J294" s="108">
        <f>H294*25%</f>
        <v>0</v>
      </c>
      <c r="K294" s="108">
        <f>H294*20%</f>
        <v>0</v>
      </c>
      <c r="L294" s="108">
        <f>H294*20%</f>
        <v>0</v>
      </c>
    </row>
    <row r="295" spans="1:12" ht="15">
      <c r="A295" s="1"/>
      <c r="B295" s="59" t="s">
        <v>242</v>
      </c>
      <c r="C295" s="67">
        <v>2205103</v>
      </c>
      <c r="D295" s="108">
        <v>0</v>
      </c>
      <c r="E295" s="108">
        <v>0</v>
      </c>
      <c r="F295" s="108">
        <v>0</v>
      </c>
      <c r="G295" s="108">
        <v>0</v>
      </c>
      <c r="H295" s="108">
        <v>10000</v>
      </c>
      <c r="I295" s="108">
        <f>H295*35%</f>
        <v>3500</v>
      </c>
      <c r="J295" s="108">
        <f>H295*25%</f>
        <v>2500</v>
      </c>
      <c r="K295" s="108">
        <f>H295*20%</f>
        <v>2000</v>
      </c>
      <c r="L295" s="108">
        <f>H295*20%</f>
        <v>2000</v>
      </c>
    </row>
    <row r="296" spans="1:12" ht="15">
      <c r="A296" s="90"/>
      <c r="B296" s="103" t="s">
        <v>61</v>
      </c>
      <c r="C296" s="95"/>
      <c r="D296" s="126">
        <f>SUM(D293:D295)</f>
        <v>10000</v>
      </c>
      <c r="E296" s="126">
        <f aca="true" t="shared" si="74" ref="E296:L296">SUM(E293:E295)</f>
        <v>32000</v>
      </c>
      <c r="F296" s="126">
        <f t="shared" si="74"/>
        <v>36800</v>
      </c>
      <c r="G296" s="126">
        <f t="shared" si="74"/>
        <v>42500</v>
      </c>
      <c r="H296" s="126">
        <f t="shared" si="74"/>
        <v>60000</v>
      </c>
      <c r="I296" s="126">
        <f t="shared" si="74"/>
        <v>21000</v>
      </c>
      <c r="J296" s="126">
        <f t="shared" si="74"/>
        <v>15000</v>
      </c>
      <c r="K296" s="126">
        <f t="shared" si="74"/>
        <v>12000</v>
      </c>
      <c r="L296" s="126">
        <f t="shared" si="74"/>
        <v>12000</v>
      </c>
    </row>
    <row r="297" spans="1:12" ht="15">
      <c r="A297" s="62">
        <v>2.1</v>
      </c>
      <c r="B297" s="40" t="s">
        <v>76</v>
      </c>
      <c r="C297" s="66"/>
      <c r="D297" s="108"/>
      <c r="E297" s="108"/>
      <c r="F297" s="187"/>
      <c r="G297" s="144"/>
      <c r="H297" s="108"/>
      <c r="I297" s="108"/>
      <c r="J297" s="108"/>
      <c r="K297" s="108"/>
      <c r="L297" s="108"/>
    </row>
    <row r="298" spans="1:12" ht="15">
      <c r="A298" s="1"/>
      <c r="B298" s="59" t="s">
        <v>243</v>
      </c>
      <c r="C298" s="67">
        <v>2205201</v>
      </c>
      <c r="D298" s="108">
        <v>0</v>
      </c>
      <c r="E298" s="108">
        <v>125630</v>
      </c>
      <c r="F298" s="108">
        <v>0</v>
      </c>
      <c r="G298" s="108">
        <v>300000</v>
      </c>
      <c r="H298" s="108">
        <v>50000</v>
      </c>
      <c r="I298" s="108">
        <f>H298*35%</f>
        <v>17500</v>
      </c>
      <c r="J298" s="108">
        <f>H298*25%</f>
        <v>12500</v>
      </c>
      <c r="K298" s="108">
        <f>H298*20%</f>
        <v>10000</v>
      </c>
      <c r="L298" s="108">
        <f>H298*20%</f>
        <v>10000</v>
      </c>
    </row>
    <row r="299" spans="1:12" ht="15">
      <c r="A299" s="1"/>
      <c r="B299" s="59" t="s">
        <v>244</v>
      </c>
      <c r="C299" s="67">
        <v>2205202</v>
      </c>
      <c r="D299" s="108">
        <v>0</v>
      </c>
      <c r="E299" s="108">
        <v>0</v>
      </c>
      <c r="F299" s="108">
        <v>0</v>
      </c>
      <c r="G299" s="108">
        <v>0</v>
      </c>
      <c r="H299" s="108">
        <v>50000</v>
      </c>
      <c r="I299" s="108">
        <f>H299*35%</f>
        <v>17500</v>
      </c>
      <c r="J299" s="108">
        <f>H299*25%</f>
        <v>12500</v>
      </c>
      <c r="K299" s="108">
        <f>H299*20%</f>
        <v>10000</v>
      </c>
      <c r="L299" s="108">
        <f>H299*20%</f>
        <v>10000</v>
      </c>
    </row>
    <row r="300" spans="1:12" ht="15">
      <c r="A300" s="1"/>
      <c r="B300" s="59" t="s">
        <v>245</v>
      </c>
      <c r="C300" s="67">
        <v>2205203</v>
      </c>
      <c r="D300" s="108">
        <v>0</v>
      </c>
      <c r="E300" s="108">
        <v>0</v>
      </c>
      <c r="F300" s="108">
        <v>0</v>
      </c>
      <c r="G300" s="108">
        <v>41000</v>
      </c>
      <c r="H300" s="108">
        <v>30000</v>
      </c>
      <c r="I300" s="108">
        <f>H300*35%</f>
        <v>10500</v>
      </c>
      <c r="J300" s="108">
        <f>H300*25%</f>
        <v>7500</v>
      </c>
      <c r="K300" s="108">
        <f>H300*20%</f>
        <v>6000</v>
      </c>
      <c r="L300" s="108">
        <f>H300*20%</f>
        <v>6000</v>
      </c>
    </row>
    <row r="301" spans="1:12" ht="15">
      <c r="A301" s="90"/>
      <c r="B301" s="103" t="s">
        <v>61</v>
      </c>
      <c r="C301" s="95"/>
      <c r="D301" s="126">
        <f>SUM(D298:D300)</f>
        <v>0</v>
      </c>
      <c r="E301" s="126">
        <f aca="true" t="shared" si="75" ref="E301:L301">SUM(E298:E300)</f>
        <v>125630</v>
      </c>
      <c r="F301" s="126">
        <f t="shared" si="75"/>
        <v>0</v>
      </c>
      <c r="G301" s="126">
        <f t="shared" si="75"/>
        <v>341000</v>
      </c>
      <c r="H301" s="126">
        <f t="shared" si="75"/>
        <v>130000</v>
      </c>
      <c r="I301" s="126">
        <f t="shared" si="75"/>
        <v>45500</v>
      </c>
      <c r="J301" s="126">
        <f t="shared" si="75"/>
        <v>32500</v>
      </c>
      <c r="K301" s="126">
        <f t="shared" si="75"/>
        <v>26000</v>
      </c>
      <c r="L301" s="126">
        <f t="shared" si="75"/>
        <v>26000</v>
      </c>
    </row>
    <row r="302" spans="1:12" ht="15">
      <c r="A302" s="62">
        <v>2.11</v>
      </c>
      <c r="B302" s="40" t="s">
        <v>77</v>
      </c>
      <c r="C302" s="66"/>
      <c r="D302" s="108"/>
      <c r="E302" s="108"/>
      <c r="F302" s="187"/>
      <c r="G302" s="144"/>
      <c r="H302" s="187"/>
      <c r="I302" s="108"/>
      <c r="J302" s="108"/>
      <c r="K302" s="108"/>
      <c r="L302" s="108"/>
    </row>
    <row r="303" spans="1:12" ht="15">
      <c r="A303" s="1"/>
      <c r="B303" s="59" t="s">
        <v>246</v>
      </c>
      <c r="C303" s="67">
        <v>2206002</v>
      </c>
      <c r="D303" s="108">
        <v>0</v>
      </c>
      <c r="E303" s="108">
        <v>481362</v>
      </c>
      <c r="F303" s="108">
        <v>0</v>
      </c>
      <c r="G303" s="108">
        <v>273157</v>
      </c>
      <c r="H303" s="187">
        <v>200000</v>
      </c>
      <c r="I303" s="108">
        <f>H303*35%</f>
        <v>70000</v>
      </c>
      <c r="J303" s="108">
        <f>H303*25%</f>
        <v>50000</v>
      </c>
      <c r="K303" s="108">
        <f>H303*20%</f>
        <v>40000</v>
      </c>
      <c r="L303" s="108">
        <f>H303*20%</f>
        <v>40000</v>
      </c>
    </row>
    <row r="304" spans="1:12" ht="15">
      <c r="A304" s="1"/>
      <c r="B304" s="59" t="s">
        <v>247</v>
      </c>
      <c r="C304" s="207"/>
      <c r="D304" s="108">
        <v>0</v>
      </c>
      <c r="E304" s="108">
        <v>43120</v>
      </c>
      <c r="F304" s="108">
        <v>0</v>
      </c>
      <c r="G304" s="108">
        <v>0</v>
      </c>
      <c r="H304" s="108">
        <v>30000</v>
      </c>
      <c r="I304" s="108">
        <f>H304*35%</f>
        <v>10500</v>
      </c>
      <c r="J304" s="108">
        <f>H304*25%</f>
        <v>7500</v>
      </c>
      <c r="K304" s="108">
        <f>H304*20%</f>
        <v>6000</v>
      </c>
      <c r="L304" s="108">
        <f>H304*20%</f>
        <v>6000</v>
      </c>
    </row>
    <row r="305" spans="1:12" ht="15">
      <c r="A305" s="1"/>
      <c r="B305" s="59" t="s">
        <v>248</v>
      </c>
      <c r="C305" s="67">
        <v>2206003</v>
      </c>
      <c r="D305" s="108">
        <v>0</v>
      </c>
      <c r="E305" s="108">
        <v>0</v>
      </c>
      <c r="F305" s="108">
        <v>0</v>
      </c>
      <c r="G305" s="108">
        <v>0</v>
      </c>
      <c r="H305" s="108">
        <v>0</v>
      </c>
      <c r="I305" s="108">
        <f>H305*35%</f>
        <v>0</v>
      </c>
      <c r="J305" s="108">
        <f>H305*25%</f>
        <v>0</v>
      </c>
      <c r="K305" s="108">
        <f>H305*20%</f>
        <v>0</v>
      </c>
      <c r="L305" s="108">
        <f>H305*20%</f>
        <v>0</v>
      </c>
    </row>
    <row r="306" spans="1:12" ht="15">
      <c r="A306" s="1"/>
      <c r="B306" s="59" t="s">
        <v>249</v>
      </c>
      <c r="C306" s="207"/>
      <c r="D306" s="108">
        <v>0</v>
      </c>
      <c r="E306" s="108">
        <v>2000</v>
      </c>
      <c r="F306" s="108">
        <v>0</v>
      </c>
      <c r="G306" s="108">
        <v>51040</v>
      </c>
      <c r="H306" s="108">
        <v>25000</v>
      </c>
      <c r="I306" s="108">
        <f>H306*35%</f>
        <v>8750</v>
      </c>
      <c r="J306" s="108">
        <f>H306*25%</f>
        <v>6250</v>
      </c>
      <c r="K306" s="108">
        <f>H306*20%</f>
        <v>5000</v>
      </c>
      <c r="L306" s="108">
        <f>H306*20%</f>
        <v>5000</v>
      </c>
    </row>
    <row r="307" spans="1:12" ht="15">
      <c r="A307" s="1"/>
      <c r="B307" s="59" t="s">
        <v>250</v>
      </c>
      <c r="C307" s="207"/>
      <c r="D307" s="108">
        <v>0</v>
      </c>
      <c r="E307" s="108">
        <v>0</v>
      </c>
      <c r="F307" s="108">
        <v>0</v>
      </c>
      <c r="G307" s="108">
        <v>0</v>
      </c>
      <c r="H307" s="108">
        <v>10000</v>
      </c>
      <c r="I307" s="108">
        <f>H307*35%</f>
        <v>3500</v>
      </c>
      <c r="J307" s="108">
        <f>H307*25%</f>
        <v>2500</v>
      </c>
      <c r="K307" s="108">
        <f>H307*20%</f>
        <v>2000</v>
      </c>
      <c r="L307" s="108">
        <f>H307*20%</f>
        <v>2000</v>
      </c>
    </row>
    <row r="308" spans="1:12" ht="15">
      <c r="A308" s="90"/>
      <c r="B308" s="103" t="s">
        <v>61</v>
      </c>
      <c r="C308" s="95"/>
      <c r="D308" s="126">
        <f>SUM(D303:D307)</f>
        <v>0</v>
      </c>
      <c r="E308" s="126">
        <f aca="true" t="shared" si="76" ref="E308:L308">SUM(E303:E307)</f>
        <v>526482</v>
      </c>
      <c r="F308" s="126">
        <f t="shared" si="76"/>
        <v>0</v>
      </c>
      <c r="G308" s="126">
        <f t="shared" si="76"/>
        <v>324197</v>
      </c>
      <c r="H308" s="126">
        <f t="shared" si="76"/>
        <v>265000</v>
      </c>
      <c r="I308" s="126">
        <f t="shared" si="76"/>
        <v>92750</v>
      </c>
      <c r="J308" s="126">
        <f t="shared" si="76"/>
        <v>66250</v>
      </c>
      <c r="K308" s="126">
        <f t="shared" si="76"/>
        <v>53000</v>
      </c>
      <c r="L308" s="126">
        <f t="shared" si="76"/>
        <v>53000</v>
      </c>
    </row>
    <row r="309" spans="1:12" ht="15">
      <c r="A309" s="1"/>
      <c r="B309" s="34" t="s">
        <v>251</v>
      </c>
      <c r="C309" s="207">
        <v>2206101</v>
      </c>
      <c r="D309" s="108">
        <v>0</v>
      </c>
      <c r="E309" s="108">
        <v>40000</v>
      </c>
      <c r="F309" s="187">
        <v>44000</v>
      </c>
      <c r="G309" s="108">
        <v>56000</v>
      </c>
      <c r="H309" s="108">
        <v>0</v>
      </c>
      <c r="I309" s="108">
        <v>0</v>
      </c>
      <c r="J309" s="108">
        <v>0</v>
      </c>
      <c r="K309" s="108">
        <v>0</v>
      </c>
      <c r="L309" s="108">
        <v>0</v>
      </c>
    </row>
    <row r="310" spans="1:12" ht="15">
      <c r="A310" s="1"/>
      <c r="B310" s="50" t="s">
        <v>252</v>
      </c>
      <c r="C310" s="207"/>
      <c r="D310" s="108">
        <v>0</v>
      </c>
      <c r="E310" s="108">
        <v>0</v>
      </c>
      <c r="F310" s="108">
        <v>0</v>
      </c>
      <c r="G310" s="108">
        <v>0</v>
      </c>
      <c r="H310" s="108">
        <v>0</v>
      </c>
      <c r="I310" s="108">
        <v>0</v>
      </c>
      <c r="J310" s="108">
        <v>0</v>
      </c>
      <c r="K310" s="108">
        <v>0</v>
      </c>
      <c r="L310" s="108">
        <v>0</v>
      </c>
    </row>
    <row r="311" spans="1:12" ht="15">
      <c r="A311" s="90"/>
      <c r="B311" s="103" t="s">
        <v>61</v>
      </c>
      <c r="C311" s="95"/>
      <c r="D311" s="126">
        <f>SUM(D309:D310)</f>
        <v>0</v>
      </c>
      <c r="E311" s="126">
        <f aca="true" t="shared" si="77" ref="E311:L311">SUM(E309:E310)</f>
        <v>40000</v>
      </c>
      <c r="F311" s="126">
        <f t="shared" si="77"/>
        <v>44000</v>
      </c>
      <c r="G311" s="126">
        <f t="shared" si="77"/>
        <v>56000</v>
      </c>
      <c r="H311" s="126">
        <f t="shared" si="77"/>
        <v>0</v>
      </c>
      <c r="I311" s="126">
        <f t="shared" si="77"/>
        <v>0</v>
      </c>
      <c r="J311" s="126">
        <f t="shared" si="77"/>
        <v>0</v>
      </c>
      <c r="K311" s="126">
        <f t="shared" si="77"/>
        <v>0</v>
      </c>
      <c r="L311" s="126">
        <f t="shared" si="77"/>
        <v>0</v>
      </c>
    </row>
    <row r="312" spans="1:12" ht="15">
      <c r="A312" s="62">
        <v>2.12</v>
      </c>
      <c r="B312" s="40" t="s">
        <v>78</v>
      </c>
      <c r="C312" s="66"/>
      <c r="D312" s="108"/>
      <c r="E312" s="108"/>
      <c r="F312" s="187"/>
      <c r="G312" s="144"/>
      <c r="H312" s="108"/>
      <c r="I312" s="108"/>
      <c r="J312" s="108"/>
      <c r="K312" s="108"/>
      <c r="L312" s="108"/>
    </row>
    <row r="313" spans="1:12" ht="15">
      <c r="A313" s="1"/>
      <c r="B313" s="59" t="s">
        <v>253</v>
      </c>
      <c r="C313" s="66">
        <v>2208001</v>
      </c>
      <c r="D313" s="108">
        <v>0</v>
      </c>
      <c r="E313" s="108">
        <v>0</v>
      </c>
      <c r="F313" s="108">
        <v>0</v>
      </c>
      <c r="G313" s="108">
        <v>0</v>
      </c>
      <c r="H313" s="108">
        <v>20000</v>
      </c>
      <c r="I313" s="108">
        <f>H313*35%</f>
        <v>7000</v>
      </c>
      <c r="J313" s="108">
        <f>H313*25%</f>
        <v>5000</v>
      </c>
      <c r="K313" s="108">
        <f>H313*20%</f>
        <v>4000</v>
      </c>
      <c r="L313" s="108">
        <f>H313*20%</f>
        <v>4000</v>
      </c>
    </row>
    <row r="314" spans="1:12" ht="15">
      <c r="A314" s="1"/>
      <c r="B314" s="59" t="s">
        <v>254</v>
      </c>
      <c r="C314" s="67">
        <v>2206001</v>
      </c>
      <c r="D314" s="108">
        <v>0</v>
      </c>
      <c r="E314" s="108">
        <v>0</v>
      </c>
      <c r="F314" s="108">
        <v>0</v>
      </c>
      <c r="G314" s="108">
        <v>0</v>
      </c>
      <c r="H314" s="108">
        <v>10000</v>
      </c>
      <c r="I314" s="108">
        <f>H314*35%</f>
        <v>3500</v>
      </c>
      <c r="J314" s="108">
        <f>H314*25%</f>
        <v>2500</v>
      </c>
      <c r="K314" s="108">
        <f>H314*20%</f>
        <v>2000</v>
      </c>
      <c r="L314" s="108">
        <f>H314*20%</f>
        <v>2000</v>
      </c>
    </row>
    <row r="315" spans="1:12" ht="15">
      <c r="A315" s="1"/>
      <c r="B315" s="59" t="s">
        <v>255</v>
      </c>
      <c r="C315" s="207">
        <v>2718001</v>
      </c>
      <c r="D315" s="108">
        <v>0</v>
      </c>
      <c r="E315" s="108">
        <v>44653</v>
      </c>
      <c r="F315" s="108">
        <v>0</v>
      </c>
      <c r="G315" s="108">
        <v>12008</v>
      </c>
      <c r="H315" s="108">
        <v>0</v>
      </c>
      <c r="I315" s="108">
        <v>0</v>
      </c>
      <c r="J315" s="108">
        <v>0</v>
      </c>
      <c r="K315" s="108">
        <v>0</v>
      </c>
      <c r="L315" s="108">
        <v>0</v>
      </c>
    </row>
    <row r="316" spans="1:12" ht="15">
      <c r="A316" s="90"/>
      <c r="B316" s="103" t="s">
        <v>61</v>
      </c>
      <c r="C316" s="95"/>
      <c r="D316" s="126">
        <f>SUM(D313:D315)</f>
        <v>0</v>
      </c>
      <c r="E316" s="126">
        <f aca="true" t="shared" si="78" ref="E316:L316">SUM(E313:E315)</f>
        <v>44653</v>
      </c>
      <c r="F316" s="126">
        <f t="shared" si="78"/>
        <v>0</v>
      </c>
      <c r="G316" s="126">
        <f t="shared" si="78"/>
        <v>12008</v>
      </c>
      <c r="H316" s="126">
        <f t="shared" si="78"/>
        <v>30000</v>
      </c>
      <c r="I316" s="126">
        <f t="shared" si="78"/>
        <v>10500</v>
      </c>
      <c r="J316" s="126">
        <f t="shared" si="78"/>
        <v>7500</v>
      </c>
      <c r="K316" s="126">
        <f t="shared" si="78"/>
        <v>6000</v>
      </c>
      <c r="L316" s="126">
        <f t="shared" si="78"/>
        <v>6000</v>
      </c>
    </row>
    <row r="317" spans="1:12" ht="15">
      <c r="A317" s="172"/>
      <c r="B317" s="184" t="s">
        <v>79</v>
      </c>
      <c r="C317" s="169"/>
      <c r="D317" s="167">
        <f>D253+D257+D263+D267+D272+D281+D286+D291+D296+D301+D308+D311+D316</f>
        <v>9976000</v>
      </c>
      <c r="E317" s="167">
        <f aca="true" t="shared" si="79" ref="E317:L317">E253+E257+E263+E267+E272+E281+E286+E291+E296+E301+E308+E311+E316</f>
        <v>2421125</v>
      </c>
      <c r="F317" s="167">
        <f t="shared" si="79"/>
        <v>2035522</v>
      </c>
      <c r="G317" s="167">
        <f t="shared" si="79"/>
        <v>1251205</v>
      </c>
      <c r="H317" s="167">
        <f t="shared" si="79"/>
        <v>1673000</v>
      </c>
      <c r="I317" s="167">
        <f t="shared" si="79"/>
        <v>585550</v>
      </c>
      <c r="J317" s="167">
        <f t="shared" si="79"/>
        <v>418250</v>
      </c>
      <c r="K317" s="167">
        <f t="shared" si="79"/>
        <v>334600</v>
      </c>
      <c r="L317" s="167">
        <f t="shared" si="79"/>
        <v>334600</v>
      </c>
    </row>
    <row r="318" spans="1:12" ht="15">
      <c r="A318" s="1"/>
      <c r="B318" s="2"/>
      <c r="C318" s="141"/>
      <c r="D318" s="16"/>
      <c r="E318" s="29"/>
      <c r="F318" s="60"/>
      <c r="G318" s="60"/>
      <c r="H318" s="16"/>
      <c r="I318" s="29"/>
      <c r="J318" s="29"/>
      <c r="K318" s="29"/>
      <c r="L318" s="29"/>
    </row>
    <row r="319" spans="1:12" ht="15">
      <c r="A319" s="1">
        <v>3</v>
      </c>
      <c r="B319" s="23" t="s">
        <v>80</v>
      </c>
      <c r="C319" s="66"/>
      <c r="D319" s="16"/>
      <c r="E319" s="29"/>
      <c r="F319" s="60"/>
      <c r="G319" s="60"/>
      <c r="H319" s="16"/>
      <c r="I319" s="29"/>
      <c r="J319" s="29"/>
      <c r="K319" s="29"/>
      <c r="L319" s="29"/>
    </row>
    <row r="320" spans="1:12" ht="15">
      <c r="A320" s="1"/>
      <c r="B320" s="34" t="s">
        <v>256</v>
      </c>
      <c r="C320" s="67">
        <v>2301002</v>
      </c>
      <c r="D320" s="108">
        <v>0</v>
      </c>
      <c r="E320" s="108">
        <v>1685551</v>
      </c>
      <c r="F320" s="187">
        <v>1851763</v>
      </c>
      <c r="G320" s="187">
        <v>2181564</v>
      </c>
      <c r="H320" s="108">
        <v>2000000</v>
      </c>
      <c r="I320" s="108">
        <f>H320*35%</f>
        <v>700000</v>
      </c>
      <c r="J320" s="108">
        <f>H320*25%</f>
        <v>500000</v>
      </c>
      <c r="K320" s="108">
        <f>H320*20%</f>
        <v>400000</v>
      </c>
      <c r="L320" s="108">
        <f>H320*20%</f>
        <v>400000</v>
      </c>
    </row>
    <row r="321" spans="1:12" ht="15">
      <c r="A321" s="1"/>
      <c r="B321" s="59" t="s">
        <v>257</v>
      </c>
      <c r="C321" s="207"/>
      <c r="D321" s="108">
        <v>0</v>
      </c>
      <c r="E321" s="108">
        <v>0</v>
      </c>
      <c r="F321" s="187">
        <v>0</v>
      </c>
      <c r="G321" s="108">
        <v>0</v>
      </c>
      <c r="H321" s="108">
        <v>10000</v>
      </c>
      <c r="I321" s="108">
        <f>H321*35%</f>
        <v>3500</v>
      </c>
      <c r="J321" s="108">
        <f>H321*25%</f>
        <v>2500</v>
      </c>
      <c r="K321" s="108">
        <f>H321*20%</f>
        <v>2000</v>
      </c>
      <c r="L321" s="108">
        <f>H321*20%</f>
        <v>2000</v>
      </c>
    </row>
    <row r="322" spans="1:12" ht="15">
      <c r="A322" s="1"/>
      <c r="B322" s="59" t="s">
        <v>275</v>
      </c>
      <c r="C322" s="67"/>
      <c r="D322" s="108">
        <v>3000000</v>
      </c>
      <c r="E322" s="108">
        <v>2793225</v>
      </c>
      <c r="F322" s="187">
        <v>2000000</v>
      </c>
      <c r="G322" s="187">
        <v>1705390</v>
      </c>
      <c r="H322" s="108">
        <v>7000000</v>
      </c>
      <c r="I322" s="108">
        <f>H322*35%</f>
        <v>2450000</v>
      </c>
      <c r="J322" s="108">
        <f>H322*25%</f>
        <v>1750000</v>
      </c>
      <c r="K322" s="108">
        <f>H322*20%</f>
        <v>1400000</v>
      </c>
      <c r="L322" s="108">
        <f>H322*20%</f>
        <v>1400000</v>
      </c>
    </row>
    <row r="323" spans="1:12" ht="15">
      <c r="A323" s="1"/>
      <c r="B323" s="59" t="s">
        <v>258</v>
      </c>
      <c r="C323" s="207">
        <v>2302002</v>
      </c>
      <c r="D323" s="108">
        <v>0</v>
      </c>
      <c r="E323" s="108">
        <v>0</v>
      </c>
      <c r="F323" s="187">
        <v>0</v>
      </c>
      <c r="G323" s="108">
        <v>0</v>
      </c>
      <c r="H323" s="108">
        <v>0</v>
      </c>
      <c r="I323" s="108">
        <f>H323*35%</f>
        <v>0</v>
      </c>
      <c r="J323" s="108">
        <f>H323*25%</f>
        <v>0</v>
      </c>
      <c r="K323" s="108">
        <f>H323*20%</f>
        <v>0</v>
      </c>
      <c r="L323" s="108">
        <f>H323*20%</f>
        <v>0</v>
      </c>
    </row>
    <row r="324" spans="1:12" ht="15">
      <c r="A324" s="90"/>
      <c r="B324" s="103" t="s">
        <v>61</v>
      </c>
      <c r="C324" s="95"/>
      <c r="D324" s="126">
        <f>SUM(D320:D323)</f>
        <v>3000000</v>
      </c>
      <c r="E324" s="126">
        <f aca="true" t="shared" si="80" ref="E324:L324">SUM(E320:E323)</f>
        <v>4478776</v>
      </c>
      <c r="F324" s="126">
        <f t="shared" si="80"/>
        <v>3851763</v>
      </c>
      <c r="G324" s="126">
        <f t="shared" si="80"/>
        <v>3886954</v>
      </c>
      <c r="H324" s="126">
        <f t="shared" si="80"/>
        <v>9010000</v>
      </c>
      <c r="I324" s="126">
        <f t="shared" si="80"/>
        <v>3153500</v>
      </c>
      <c r="J324" s="126">
        <f t="shared" si="80"/>
        <v>2252500</v>
      </c>
      <c r="K324" s="126">
        <f t="shared" si="80"/>
        <v>1802000</v>
      </c>
      <c r="L324" s="126">
        <f t="shared" si="80"/>
        <v>1802000</v>
      </c>
    </row>
    <row r="325" spans="1:12" ht="15">
      <c r="A325" s="1"/>
      <c r="B325" s="34" t="s">
        <v>276</v>
      </c>
      <c r="C325" s="207">
        <v>2302001</v>
      </c>
      <c r="D325" s="108">
        <v>0</v>
      </c>
      <c r="E325" s="108">
        <v>0</v>
      </c>
      <c r="F325" s="108">
        <v>0</v>
      </c>
      <c r="G325" s="108">
        <v>0</v>
      </c>
      <c r="H325" s="108">
        <v>0</v>
      </c>
      <c r="I325" s="108">
        <v>0</v>
      </c>
      <c r="J325" s="108">
        <v>0</v>
      </c>
      <c r="K325" s="108">
        <v>0</v>
      </c>
      <c r="L325" s="108">
        <v>0</v>
      </c>
    </row>
    <row r="326" spans="1:12" ht="15">
      <c r="A326" s="1"/>
      <c r="B326" s="59" t="s">
        <v>81</v>
      </c>
      <c r="C326" s="207"/>
      <c r="D326" s="108">
        <v>0</v>
      </c>
      <c r="E326" s="108">
        <v>0</v>
      </c>
      <c r="F326" s="108">
        <v>0</v>
      </c>
      <c r="G326" s="108">
        <v>0</v>
      </c>
      <c r="H326" s="108">
        <v>50000</v>
      </c>
      <c r="I326" s="108">
        <f>H326*35%</f>
        <v>17500</v>
      </c>
      <c r="J326" s="108">
        <f>H326*25%</f>
        <v>12500</v>
      </c>
      <c r="K326" s="108">
        <f>H326*20%</f>
        <v>10000</v>
      </c>
      <c r="L326" s="108">
        <f>H326*20%</f>
        <v>10000</v>
      </c>
    </row>
    <row r="327" spans="1:12" ht="15">
      <c r="A327" s="90"/>
      <c r="B327" s="103" t="s">
        <v>61</v>
      </c>
      <c r="C327" s="95"/>
      <c r="D327" s="126">
        <f aca="true" t="shared" si="81" ref="D327:L327">SUM(D325:D326)</f>
        <v>0</v>
      </c>
      <c r="E327" s="126">
        <f t="shared" si="81"/>
        <v>0</v>
      </c>
      <c r="F327" s="126">
        <f t="shared" si="81"/>
        <v>0</v>
      </c>
      <c r="G327" s="126">
        <f t="shared" si="81"/>
        <v>0</v>
      </c>
      <c r="H327" s="126">
        <f t="shared" si="81"/>
        <v>50000</v>
      </c>
      <c r="I327" s="126">
        <f t="shared" si="81"/>
        <v>17500</v>
      </c>
      <c r="J327" s="126">
        <f t="shared" si="81"/>
        <v>12500</v>
      </c>
      <c r="K327" s="126">
        <f t="shared" si="81"/>
        <v>10000</v>
      </c>
      <c r="L327" s="126">
        <f t="shared" si="81"/>
        <v>10000</v>
      </c>
    </row>
    <row r="328" spans="1:12" ht="15">
      <c r="A328" s="1"/>
      <c r="B328" s="34" t="s">
        <v>82</v>
      </c>
      <c r="C328" s="67">
        <v>2303000</v>
      </c>
      <c r="D328" s="108">
        <v>0</v>
      </c>
      <c r="E328" s="108">
        <v>0</v>
      </c>
      <c r="F328" s="108">
        <v>0</v>
      </c>
      <c r="G328" s="108">
        <v>0</v>
      </c>
      <c r="H328" s="108">
        <v>50000</v>
      </c>
      <c r="I328" s="108">
        <f>H328*35%</f>
        <v>17500</v>
      </c>
      <c r="J328" s="108">
        <f>H328*25%</f>
        <v>12500</v>
      </c>
      <c r="K328" s="108">
        <f>H328*20%</f>
        <v>10000</v>
      </c>
      <c r="L328" s="108">
        <f>H328*20%</f>
        <v>10000</v>
      </c>
    </row>
    <row r="329" spans="1:12" ht="15">
      <c r="A329" s="90"/>
      <c r="B329" s="103" t="s">
        <v>61</v>
      </c>
      <c r="C329" s="95"/>
      <c r="D329" s="126">
        <f>SUM(D328)</f>
        <v>0</v>
      </c>
      <c r="E329" s="126">
        <f aca="true" t="shared" si="82" ref="E329:L329">SUM(E328)</f>
        <v>0</v>
      </c>
      <c r="F329" s="126">
        <f t="shared" si="82"/>
        <v>0</v>
      </c>
      <c r="G329" s="126">
        <f t="shared" si="82"/>
        <v>0</v>
      </c>
      <c r="H329" s="126">
        <f t="shared" si="82"/>
        <v>50000</v>
      </c>
      <c r="I329" s="126">
        <f t="shared" si="82"/>
        <v>17500</v>
      </c>
      <c r="J329" s="126">
        <f t="shared" si="82"/>
        <v>12500</v>
      </c>
      <c r="K329" s="126">
        <f t="shared" si="82"/>
        <v>10000</v>
      </c>
      <c r="L329" s="126">
        <f t="shared" si="82"/>
        <v>10000</v>
      </c>
    </row>
    <row r="330" spans="1:12" ht="15">
      <c r="A330" s="1">
        <v>3.1</v>
      </c>
      <c r="B330" s="40" t="s">
        <v>83</v>
      </c>
      <c r="C330" s="66"/>
      <c r="D330" s="108">
        <v>0</v>
      </c>
      <c r="E330" s="108">
        <v>0</v>
      </c>
      <c r="F330" s="108">
        <v>0</v>
      </c>
      <c r="G330" s="108">
        <v>0</v>
      </c>
      <c r="H330" s="144"/>
      <c r="I330" s="108"/>
      <c r="J330" s="108"/>
      <c r="K330" s="108"/>
      <c r="L330" s="108"/>
    </row>
    <row r="331" spans="1:12" ht="15">
      <c r="A331" s="1"/>
      <c r="B331" s="59" t="s">
        <v>259</v>
      </c>
      <c r="C331" s="67">
        <v>2304001</v>
      </c>
      <c r="D331" s="108">
        <v>0</v>
      </c>
      <c r="E331" s="108">
        <v>240487</v>
      </c>
      <c r="F331" s="108">
        <v>0</v>
      </c>
      <c r="G331" s="108">
        <v>21250</v>
      </c>
      <c r="H331" s="108">
        <v>500000</v>
      </c>
      <c r="I331" s="108">
        <f>H331*35%</f>
        <v>175000</v>
      </c>
      <c r="J331" s="108">
        <f>H331*25%</f>
        <v>125000</v>
      </c>
      <c r="K331" s="108">
        <f>H331*20%</f>
        <v>100000</v>
      </c>
      <c r="L331" s="108">
        <f>H331*20%</f>
        <v>100000</v>
      </c>
    </row>
    <row r="332" spans="1:12" ht="15">
      <c r="A332" s="90"/>
      <c r="B332" s="103" t="s">
        <v>61</v>
      </c>
      <c r="C332" s="95"/>
      <c r="D332" s="126">
        <f>SUM(D331)</f>
        <v>0</v>
      </c>
      <c r="E332" s="126">
        <f aca="true" t="shared" si="83" ref="E332:L332">SUM(E331)</f>
        <v>240487</v>
      </c>
      <c r="F332" s="126">
        <f t="shared" si="83"/>
        <v>0</v>
      </c>
      <c r="G332" s="126">
        <f t="shared" si="83"/>
        <v>21250</v>
      </c>
      <c r="H332" s="126">
        <f t="shared" si="83"/>
        <v>500000</v>
      </c>
      <c r="I332" s="126">
        <f t="shared" si="83"/>
        <v>175000</v>
      </c>
      <c r="J332" s="126">
        <f t="shared" si="83"/>
        <v>125000</v>
      </c>
      <c r="K332" s="126">
        <f t="shared" si="83"/>
        <v>100000</v>
      </c>
      <c r="L332" s="126">
        <f t="shared" si="83"/>
        <v>100000</v>
      </c>
    </row>
    <row r="333" spans="1:12" ht="15">
      <c r="A333" s="1">
        <v>3.2</v>
      </c>
      <c r="B333" s="40" t="s">
        <v>84</v>
      </c>
      <c r="C333" s="66"/>
      <c r="D333" s="108"/>
      <c r="E333" s="108"/>
      <c r="F333" s="187"/>
      <c r="G333" s="187"/>
      <c r="H333" s="144"/>
      <c r="I333" s="108"/>
      <c r="J333" s="108"/>
      <c r="K333" s="108"/>
      <c r="L333" s="108"/>
    </row>
    <row r="334" spans="1:12" ht="15">
      <c r="A334" s="1"/>
      <c r="B334" s="59" t="s">
        <v>260</v>
      </c>
      <c r="C334" s="67">
        <v>2305001</v>
      </c>
      <c r="D334" s="108">
        <v>7000000</v>
      </c>
      <c r="E334" s="108">
        <v>1195376</v>
      </c>
      <c r="F334" s="187">
        <v>1650000</v>
      </c>
      <c r="G334" s="108">
        <v>0</v>
      </c>
      <c r="H334" s="108">
        <v>800000</v>
      </c>
      <c r="I334" s="108">
        <f aca="true" t="shared" si="84" ref="I334:I349">H334*35%</f>
        <v>280000</v>
      </c>
      <c r="J334" s="108">
        <f>H334*25%</f>
        <v>200000</v>
      </c>
      <c r="K334" s="108">
        <f>H334*20%</f>
        <v>160000</v>
      </c>
      <c r="L334" s="108">
        <f>H334*20%</f>
        <v>160000</v>
      </c>
    </row>
    <row r="335" spans="1:12" ht="15">
      <c r="A335" s="1"/>
      <c r="B335" s="50" t="s">
        <v>261</v>
      </c>
      <c r="C335" s="67">
        <v>2305001</v>
      </c>
      <c r="D335" s="108">
        <v>0</v>
      </c>
      <c r="E335" s="108">
        <v>0</v>
      </c>
      <c r="F335" s="108">
        <v>0</v>
      </c>
      <c r="G335" s="108">
        <v>0</v>
      </c>
      <c r="H335" s="108">
        <v>0</v>
      </c>
      <c r="I335" s="108">
        <f t="shared" si="84"/>
        <v>0</v>
      </c>
      <c r="J335" s="108">
        <f aca="true" t="shared" si="85" ref="J335:J349">H335*25%</f>
        <v>0</v>
      </c>
      <c r="K335" s="108">
        <f aca="true" t="shared" si="86" ref="K335:K349">H335*20%</f>
        <v>0</v>
      </c>
      <c r="L335" s="108">
        <f aca="true" t="shared" si="87" ref="L335:L349">H335*20%</f>
        <v>0</v>
      </c>
    </row>
    <row r="336" spans="1:12" ht="15">
      <c r="A336" s="1"/>
      <c r="B336" s="50" t="s">
        <v>262</v>
      </c>
      <c r="C336" s="67">
        <v>2305001</v>
      </c>
      <c r="D336" s="108">
        <v>0</v>
      </c>
      <c r="E336" s="108">
        <v>0</v>
      </c>
      <c r="F336" s="108">
        <v>0</v>
      </c>
      <c r="G336" s="108">
        <v>73510</v>
      </c>
      <c r="H336" s="108">
        <v>0</v>
      </c>
      <c r="I336" s="108">
        <f t="shared" si="84"/>
        <v>0</v>
      </c>
      <c r="J336" s="108">
        <f t="shared" si="85"/>
        <v>0</v>
      </c>
      <c r="K336" s="108">
        <f t="shared" si="86"/>
        <v>0</v>
      </c>
      <c r="L336" s="108">
        <f t="shared" si="87"/>
        <v>0</v>
      </c>
    </row>
    <row r="337" spans="1:12" ht="15">
      <c r="A337" s="1"/>
      <c r="B337" s="50" t="s">
        <v>263</v>
      </c>
      <c r="C337" s="67">
        <v>2305002</v>
      </c>
      <c r="D337" s="108">
        <v>0</v>
      </c>
      <c r="E337" s="108">
        <v>378251</v>
      </c>
      <c r="F337" s="108">
        <v>0</v>
      </c>
      <c r="G337" s="108">
        <v>2800</v>
      </c>
      <c r="H337" s="108">
        <v>0</v>
      </c>
      <c r="I337" s="108">
        <f t="shared" si="84"/>
        <v>0</v>
      </c>
      <c r="J337" s="108">
        <f t="shared" si="85"/>
        <v>0</v>
      </c>
      <c r="K337" s="108">
        <f t="shared" si="86"/>
        <v>0</v>
      </c>
      <c r="L337" s="108">
        <f t="shared" si="87"/>
        <v>0</v>
      </c>
    </row>
    <row r="338" spans="1:12" ht="15">
      <c r="A338" s="1"/>
      <c r="B338" s="59" t="s">
        <v>264</v>
      </c>
      <c r="C338" s="67">
        <v>2305003</v>
      </c>
      <c r="D338" s="108">
        <v>0</v>
      </c>
      <c r="E338" s="108">
        <v>65000</v>
      </c>
      <c r="F338" s="187"/>
      <c r="G338" s="108">
        <v>0</v>
      </c>
      <c r="H338" s="108"/>
      <c r="I338" s="108">
        <f t="shared" si="84"/>
        <v>0</v>
      </c>
      <c r="J338" s="108">
        <f t="shared" si="85"/>
        <v>0</v>
      </c>
      <c r="K338" s="108">
        <f t="shared" si="86"/>
        <v>0</v>
      </c>
      <c r="L338" s="108">
        <f t="shared" si="87"/>
        <v>0</v>
      </c>
    </row>
    <row r="339" spans="1:12" ht="15">
      <c r="A339" s="1"/>
      <c r="B339" s="59" t="s">
        <v>265</v>
      </c>
      <c r="C339" s="67">
        <v>2305003</v>
      </c>
      <c r="D339" s="108">
        <v>0</v>
      </c>
      <c r="E339" s="108">
        <v>0</v>
      </c>
      <c r="F339" s="187">
        <v>71500</v>
      </c>
      <c r="G339" s="108">
        <v>0</v>
      </c>
      <c r="H339" s="108">
        <v>800000</v>
      </c>
      <c r="I339" s="108">
        <f t="shared" si="84"/>
        <v>280000</v>
      </c>
      <c r="J339" s="108">
        <f t="shared" si="85"/>
        <v>200000</v>
      </c>
      <c r="K339" s="108">
        <f t="shared" si="86"/>
        <v>160000</v>
      </c>
      <c r="L339" s="108">
        <f t="shared" si="87"/>
        <v>160000</v>
      </c>
    </row>
    <row r="340" spans="1:12" ht="15">
      <c r="A340" s="1"/>
      <c r="B340" s="59" t="s">
        <v>266</v>
      </c>
      <c r="C340" s="67">
        <v>2305003</v>
      </c>
      <c r="D340" s="108">
        <v>0</v>
      </c>
      <c r="E340" s="108">
        <v>0</v>
      </c>
      <c r="F340" s="108">
        <v>0</v>
      </c>
      <c r="G340" s="108">
        <v>0</v>
      </c>
      <c r="H340" s="108"/>
      <c r="I340" s="108">
        <f t="shared" si="84"/>
        <v>0</v>
      </c>
      <c r="J340" s="108">
        <f t="shared" si="85"/>
        <v>0</v>
      </c>
      <c r="K340" s="108">
        <f t="shared" si="86"/>
        <v>0</v>
      </c>
      <c r="L340" s="108">
        <f t="shared" si="87"/>
        <v>0</v>
      </c>
    </row>
    <row r="341" spans="1:12" ht="15">
      <c r="A341" s="1"/>
      <c r="B341" s="59" t="s">
        <v>267</v>
      </c>
      <c r="C341" s="67">
        <v>2305003</v>
      </c>
      <c r="D341" s="108">
        <v>0</v>
      </c>
      <c r="E341" s="108">
        <v>0</v>
      </c>
      <c r="F341" s="108">
        <v>0</v>
      </c>
      <c r="G341" s="108">
        <v>0</v>
      </c>
      <c r="H341" s="108">
        <v>0</v>
      </c>
      <c r="I341" s="108">
        <f t="shared" si="84"/>
        <v>0</v>
      </c>
      <c r="J341" s="108">
        <f t="shared" si="85"/>
        <v>0</v>
      </c>
      <c r="K341" s="108">
        <f t="shared" si="86"/>
        <v>0</v>
      </c>
      <c r="L341" s="108">
        <f t="shared" si="87"/>
        <v>0</v>
      </c>
    </row>
    <row r="342" spans="1:12" ht="15">
      <c r="A342" s="1"/>
      <c r="B342" s="59" t="s">
        <v>268</v>
      </c>
      <c r="C342" s="67">
        <v>2305003</v>
      </c>
      <c r="D342" s="108">
        <v>0</v>
      </c>
      <c r="E342" s="108">
        <v>0</v>
      </c>
      <c r="F342" s="108">
        <v>0</v>
      </c>
      <c r="G342" s="108">
        <v>0</v>
      </c>
      <c r="H342" s="108"/>
      <c r="I342" s="108">
        <f t="shared" si="84"/>
        <v>0</v>
      </c>
      <c r="J342" s="108">
        <f t="shared" si="85"/>
        <v>0</v>
      </c>
      <c r="K342" s="108">
        <f t="shared" si="86"/>
        <v>0</v>
      </c>
      <c r="L342" s="108">
        <f t="shared" si="87"/>
        <v>0</v>
      </c>
    </row>
    <row r="343" spans="1:12" ht="15">
      <c r="A343" s="1"/>
      <c r="B343" s="59" t="s">
        <v>269</v>
      </c>
      <c r="C343" s="67">
        <v>2305003</v>
      </c>
      <c r="D343" s="108">
        <v>0</v>
      </c>
      <c r="E343" s="108">
        <v>0</v>
      </c>
      <c r="F343" s="108">
        <v>0</v>
      </c>
      <c r="G343" s="108">
        <v>0</v>
      </c>
      <c r="H343" s="108">
        <v>500000</v>
      </c>
      <c r="I343" s="108">
        <f t="shared" si="84"/>
        <v>175000</v>
      </c>
      <c r="J343" s="108">
        <f t="shared" si="85"/>
        <v>125000</v>
      </c>
      <c r="K343" s="108">
        <f t="shared" si="86"/>
        <v>100000</v>
      </c>
      <c r="L343" s="108">
        <f t="shared" si="87"/>
        <v>100000</v>
      </c>
    </row>
    <row r="344" spans="1:12" ht="15">
      <c r="A344" s="1"/>
      <c r="B344" s="59" t="s">
        <v>270</v>
      </c>
      <c r="C344" s="67">
        <v>2305004</v>
      </c>
      <c r="D344" s="108">
        <v>17000000</v>
      </c>
      <c r="E344" s="108">
        <v>1870000</v>
      </c>
      <c r="F344" s="187">
        <v>2000000</v>
      </c>
      <c r="G344" s="108">
        <v>0</v>
      </c>
      <c r="H344" s="108">
        <v>0</v>
      </c>
      <c r="I344" s="108">
        <f t="shared" si="84"/>
        <v>0</v>
      </c>
      <c r="J344" s="108">
        <f t="shared" si="85"/>
        <v>0</v>
      </c>
      <c r="K344" s="108">
        <f t="shared" si="86"/>
        <v>0</v>
      </c>
      <c r="L344" s="108">
        <f t="shared" si="87"/>
        <v>0</v>
      </c>
    </row>
    <row r="345" spans="1:12" ht="15">
      <c r="A345" s="1"/>
      <c r="B345" s="59" t="s">
        <v>271</v>
      </c>
      <c r="C345" s="67">
        <v>2305004</v>
      </c>
      <c r="D345" s="108">
        <v>0</v>
      </c>
      <c r="E345" s="108">
        <v>0</v>
      </c>
      <c r="F345" s="108">
        <v>0</v>
      </c>
      <c r="G345" s="108">
        <v>0</v>
      </c>
      <c r="H345" s="108">
        <v>0</v>
      </c>
      <c r="I345" s="108">
        <f t="shared" si="84"/>
        <v>0</v>
      </c>
      <c r="J345" s="108">
        <f t="shared" si="85"/>
        <v>0</v>
      </c>
      <c r="K345" s="108">
        <f t="shared" si="86"/>
        <v>0</v>
      </c>
      <c r="L345" s="108">
        <f t="shared" si="87"/>
        <v>0</v>
      </c>
    </row>
    <row r="346" spans="1:12" ht="15">
      <c r="A346" s="1"/>
      <c r="B346" s="59" t="s">
        <v>272</v>
      </c>
      <c r="C346" s="207"/>
      <c r="D346" s="108">
        <v>0</v>
      </c>
      <c r="E346" s="108">
        <v>0</v>
      </c>
      <c r="F346" s="108">
        <v>0</v>
      </c>
      <c r="G346" s="108">
        <v>0</v>
      </c>
      <c r="H346" s="108">
        <v>0</v>
      </c>
      <c r="I346" s="108">
        <f t="shared" si="84"/>
        <v>0</v>
      </c>
      <c r="J346" s="108">
        <f t="shared" si="85"/>
        <v>0</v>
      </c>
      <c r="K346" s="108">
        <f t="shared" si="86"/>
        <v>0</v>
      </c>
      <c r="L346" s="108">
        <f t="shared" si="87"/>
        <v>0</v>
      </c>
    </row>
    <row r="347" spans="1:12" ht="15">
      <c r="A347" s="1"/>
      <c r="B347" s="59" t="s">
        <v>236</v>
      </c>
      <c r="C347" s="207"/>
      <c r="D347" s="108">
        <v>0</v>
      </c>
      <c r="E347" s="108">
        <v>55739</v>
      </c>
      <c r="F347" s="108">
        <v>0</v>
      </c>
      <c r="G347" s="108">
        <v>0</v>
      </c>
      <c r="H347" s="108">
        <v>0</v>
      </c>
      <c r="I347" s="108">
        <f t="shared" si="84"/>
        <v>0</v>
      </c>
      <c r="J347" s="108">
        <f t="shared" si="85"/>
        <v>0</v>
      </c>
      <c r="K347" s="108">
        <f t="shared" si="86"/>
        <v>0</v>
      </c>
      <c r="L347" s="108">
        <f t="shared" si="87"/>
        <v>0</v>
      </c>
    </row>
    <row r="348" spans="1:12" ht="15">
      <c r="A348" s="1"/>
      <c r="B348" s="59" t="s">
        <v>273</v>
      </c>
      <c r="C348" s="207"/>
      <c r="D348" s="108">
        <v>0</v>
      </c>
      <c r="E348" s="108">
        <v>0</v>
      </c>
      <c r="F348" s="108">
        <v>0</v>
      </c>
      <c r="G348" s="108">
        <v>0</v>
      </c>
      <c r="H348" s="108">
        <v>0</v>
      </c>
      <c r="I348" s="108">
        <f t="shared" si="84"/>
        <v>0</v>
      </c>
      <c r="J348" s="108">
        <f t="shared" si="85"/>
        <v>0</v>
      </c>
      <c r="K348" s="108">
        <f t="shared" si="86"/>
        <v>0</v>
      </c>
      <c r="L348" s="108">
        <f t="shared" si="87"/>
        <v>0</v>
      </c>
    </row>
    <row r="349" spans="1:12" ht="15">
      <c r="A349" s="1"/>
      <c r="B349" s="59" t="s">
        <v>274</v>
      </c>
      <c r="C349" s="207"/>
      <c r="D349" s="108">
        <v>0</v>
      </c>
      <c r="E349" s="108">
        <v>0</v>
      </c>
      <c r="F349" s="108">
        <v>0</v>
      </c>
      <c r="G349" s="108">
        <v>0</v>
      </c>
      <c r="H349" s="108">
        <v>0</v>
      </c>
      <c r="I349" s="108">
        <f t="shared" si="84"/>
        <v>0</v>
      </c>
      <c r="J349" s="108">
        <f t="shared" si="85"/>
        <v>0</v>
      </c>
      <c r="K349" s="108">
        <f t="shared" si="86"/>
        <v>0</v>
      </c>
      <c r="L349" s="108">
        <f t="shared" si="87"/>
        <v>0</v>
      </c>
    </row>
    <row r="350" spans="1:12" ht="15">
      <c r="A350" s="90"/>
      <c r="B350" s="103" t="s">
        <v>61</v>
      </c>
      <c r="C350" s="95"/>
      <c r="D350" s="126">
        <f>SUM(D334:D349)</f>
        <v>24000000</v>
      </c>
      <c r="E350" s="126">
        <f aca="true" t="shared" si="88" ref="E350:L350">SUM(E334:E349)</f>
        <v>3564366</v>
      </c>
      <c r="F350" s="126">
        <f t="shared" si="88"/>
        <v>3721500</v>
      </c>
      <c r="G350" s="126">
        <f t="shared" si="88"/>
        <v>76310</v>
      </c>
      <c r="H350" s="126">
        <f>SUM(H334:H349)</f>
        <v>2100000</v>
      </c>
      <c r="I350" s="126">
        <f t="shared" si="88"/>
        <v>735000</v>
      </c>
      <c r="J350" s="126">
        <f t="shared" si="88"/>
        <v>525000</v>
      </c>
      <c r="K350" s="126">
        <f t="shared" si="88"/>
        <v>420000</v>
      </c>
      <c r="L350" s="126">
        <f t="shared" si="88"/>
        <v>420000</v>
      </c>
    </row>
    <row r="351" spans="1:12" ht="15">
      <c r="A351" s="1">
        <v>3.3</v>
      </c>
      <c r="B351" s="40" t="s">
        <v>86</v>
      </c>
      <c r="C351" s="207"/>
      <c r="D351" s="108"/>
      <c r="E351" s="108"/>
      <c r="F351" s="187"/>
      <c r="G351" s="187"/>
      <c r="H351" s="144"/>
      <c r="I351" s="108"/>
      <c r="J351" s="108"/>
      <c r="K351" s="108"/>
      <c r="L351" s="108"/>
    </row>
    <row r="352" spans="1:12" ht="15">
      <c r="A352" s="1"/>
      <c r="B352" s="59" t="s">
        <v>286</v>
      </c>
      <c r="C352" s="207">
        <v>2305101</v>
      </c>
      <c r="D352" s="108">
        <v>15000000</v>
      </c>
      <c r="E352" s="108">
        <v>412113</v>
      </c>
      <c r="F352" s="187">
        <v>247913</v>
      </c>
      <c r="G352" s="187">
        <v>489750</v>
      </c>
      <c r="H352" s="108">
        <v>300000</v>
      </c>
      <c r="I352" s="108">
        <f>H352*35%</f>
        <v>105000</v>
      </c>
      <c r="J352" s="108">
        <f>H352*25%</f>
        <v>75000</v>
      </c>
      <c r="K352" s="108">
        <f>H352*20%</f>
        <v>60000</v>
      </c>
      <c r="L352" s="108">
        <f>H352*20%</f>
        <v>60000</v>
      </c>
    </row>
    <row r="353" spans="1:12" ht="15">
      <c r="A353" s="1"/>
      <c r="B353" s="59" t="s">
        <v>285</v>
      </c>
      <c r="C353" s="207">
        <v>2305102</v>
      </c>
      <c r="D353" s="108">
        <v>0</v>
      </c>
      <c r="E353" s="108">
        <v>0</v>
      </c>
      <c r="F353" s="108">
        <v>0</v>
      </c>
      <c r="G353" s="108">
        <v>0</v>
      </c>
      <c r="H353" s="108">
        <v>0</v>
      </c>
      <c r="I353" s="108">
        <v>0</v>
      </c>
      <c r="J353" s="108">
        <v>0</v>
      </c>
      <c r="K353" s="108">
        <v>0</v>
      </c>
      <c r="L353" s="108">
        <v>0</v>
      </c>
    </row>
    <row r="354" spans="1:12" ht="15">
      <c r="A354" s="1"/>
      <c r="B354" s="59" t="s">
        <v>284</v>
      </c>
      <c r="C354" s="207">
        <v>2305103</v>
      </c>
      <c r="D354" s="108">
        <v>0</v>
      </c>
      <c r="E354" s="108">
        <v>0</v>
      </c>
      <c r="F354" s="108">
        <v>0</v>
      </c>
      <c r="G354" s="108">
        <v>0</v>
      </c>
      <c r="H354" s="108">
        <v>0</v>
      </c>
      <c r="I354" s="108">
        <v>0</v>
      </c>
      <c r="J354" s="108">
        <v>0</v>
      </c>
      <c r="K354" s="108">
        <v>0</v>
      </c>
      <c r="L354" s="108">
        <v>0</v>
      </c>
    </row>
    <row r="355" spans="1:12" ht="15">
      <c r="A355" s="1"/>
      <c r="B355" s="59" t="s">
        <v>283</v>
      </c>
      <c r="C355" s="207">
        <v>2305104</v>
      </c>
      <c r="D355" s="108">
        <v>0</v>
      </c>
      <c r="E355" s="108">
        <v>0</v>
      </c>
      <c r="F355" s="108">
        <v>0</v>
      </c>
      <c r="G355" s="108">
        <v>0</v>
      </c>
      <c r="H355" s="108">
        <v>0</v>
      </c>
      <c r="I355" s="108">
        <v>0</v>
      </c>
      <c r="J355" s="108">
        <v>0</v>
      </c>
      <c r="K355" s="108">
        <v>0</v>
      </c>
      <c r="L355" s="108">
        <v>0</v>
      </c>
    </row>
    <row r="356" spans="1:12" ht="15">
      <c r="A356" s="1"/>
      <c r="B356" s="59" t="s">
        <v>282</v>
      </c>
      <c r="C356" s="207">
        <v>2305105</v>
      </c>
      <c r="D356" s="108">
        <v>0</v>
      </c>
      <c r="E356" s="108">
        <v>0</v>
      </c>
      <c r="F356" s="108">
        <v>0</v>
      </c>
      <c r="G356" s="108">
        <v>0</v>
      </c>
      <c r="H356" s="108">
        <v>0</v>
      </c>
      <c r="I356" s="108">
        <v>0</v>
      </c>
      <c r="J356" s="108">
        <v>0</v>
      </c>
      <c r="K356" s="108">
        <v>0</v>
      </c>
      <c r="L356" s="108">
        <v>0</v>
      </c>
    </row>
    <row r="357" spans="1:12" ht="15">
      <c r="A357" s="1"/>
      <c r="B357" s="59" t="s">
        <v>317</v>
      </c>
      <c r="C357" s="207">
        <v>2305106</v>
      </c>
      <c r="D357" s="108">
        <v>0</v>
      </c>
      <c r="E357" s="108"/>
      <c r="F357" s="187">
        <v>1000000</v>
      </c>
      <c r="G357" s="108">
        <v>0</v>
      </c>
      <c r="H357" s="108">
        <v>0</v>
      </c>
      <c r="I357" s="108">
        <v>0</v>
      </c>
      <c r="J357" s="108">
        <v>0</v>
      </c>
      <c r="K357" s="108">
        <v>0</v>
      </c>
      <c r="L357" s="108">
        <v>0</v>
      </c>
    </row>
    <row r="358" spans="1:12" ht="15">
      <c r="A358" s="1"/>
      <c r="B358" s="59" t="s">
        <v>319</v>
      </c>
      <c r="C358" s="207"/>
      <c r="D358" s="108">
        <v>0</v>
      </c>
      <c r="E358" s="108">
        <v>1719911</v>
      </c>
      <c r="F358" s="108">
        <v>0</v>
      </c>
      <c r="G358" s="108">
        <v>289511</v>
      </c>
      <c r="H358" s="108">
        <v>1000000</v>
      </c>
      <c r="I358" s="108">
        <f>H358*35%</f>
        <v>350000</v>
      </c>
      <c r="J358" s="108">
        <f>H358*25%</f>
        <v>250000</v>
      </c>
      <c r="K358" s="108">
        <f>H358*20%</f>
        <v>200000</v>
      </c>
      <c r="L358" s="108">
        <f>H358*20%</f>
        <v>200000</v>
      </c>
    </row>
    <row r="359" spans="1:12" ht="15">
      <c r="A359" s="1"/>
      <c r="B359" s="59" t="s">
        <v>281</v>
      </c>
      <c r="C359" s="207">
        <v>2305107</v>
      </c>
      <c r="D359" s="108">
        <v>0</v>
      </c>
      <c r="E359" s="108">
        <v>0</v>
      </c>
      <c r="F359" s="108">
        <v>0</v>
      </c>
      <c r="G359" s="108">
        <v>166235</v>
      </c>
      <c r="H359" s="108">
        <v>500000</v>
      </c>
      <c r="I359" s="108">
        <f>H359*35%</f>
        <v>175000</v>
      </c>
      <c r="J359" s="108">
        <f>H359*25%</f>
        <v>125000</v>
      </c>
      <c r="K359" s="108">
        <f>H359*20%</f>
        <v>100000</v>
      </c>
      <c r="L359" s="108">
        <f>H359*20%</f>
        <v>100000</v>
      </c>
    </row>
    <row r="360" spans="1:12" ht="15">
      <c r="A360" s="1"/>
      <c r="B360" s="59" t="s">
        <v>280</v>
      </c>
      <c r="C360" s="207">
        <v>2305108</v>
      </c>
      <c r="D360" s="108">
        <v>0</v>
      </c>
      <c r="E360" s="108">
        <v>0</v>
      </c>
      <c r="F360" s="108">
        <v>0</v>
      </c>
      <c r="G360" s="108">
        <v>0</v>
      </c>
      <c r="H360" s="108">
        <v>0</v>
      </c>
      <c r="I360" s="108">
        <v>0</v>
      </c>
      <c r="J360" s="108">
        <v>0</v>
      </c>
      <c r="K360" s="108">
        <v>0</v>
      </c>
      <c r="L360" s="108">
        <v>0</v>
      </c>
    </row>
    <row r="361" spans="1:12" ht="15">
      <c r="A361" s="1"/>
      <c r="B361" s="59" t="s">
        <v>279</v>
      </c>
      <c r="C361" s="207">
        <v>2305110</v>
      </c>
      <c r="D361" s="108">
        <v>0</v>
      </c>
      <c r="E361" s="108">
        <v>0</v>
      </c>
      <c r="F361" s="108">
        <v>0</v>
      </c>
      <c r="G361" s="108">
        <v>0</v>
      </c>
      <c r="H361" s="108">
        <v>0</v>
      </c>
      <c r="I361" s="108">
        <v>0</v>
      </c>
      <c r="J361" s="108">
        <v>0</v>
      </c>
      <c r="K361" s="108">
        <v>0</v>
      </c>
      <c r="L361" s="108">
        <v>0</v>
      </c>
    </row>
    <row r="362" spans="1:12" ht="15">
      <c r="A362" s="90"/>
      <c r="B362" s="103" t="s">
        <v>61</v>
      </c>
      <c r="C362" s="95"/>
      <c r="D362" s="126">
        <f aca="true" t="shared" si="89" ref="D362:L362">SUM(D352:D361)</f>
        <v>15000000</v>
      </c>
      <c r="E362" s="126">
        <f t="shared" si="89"/>
        <v>2132024</v>
      </c>
      <c r="F362" s="188">
        <f t="shared" si="89"/>
        <v>1247913</v>
      </c>
      <c r="G362" s="188">
        <f t="shared" si="89"/>
        <v>945496</v>
      </c>
      <c r="H362" s="126">
        <f t="shared" si="89"/>
        <v>1800000</v>
      </c>
      <c r="I362" s="126">
        <f t="shared" si="89"/>
        <v>630000</v>
      </c>
      <c r="J362" s="126">
        <f t="shared" si="89"/>
        <v>450000</v>
      </c>
      <c r="K362" s="126">
        <f t="shared" si="89"/>
        <v>360000</v>
      </c>
      <c r="L362" s="126">
        <f t="shared" si="89"/>
        <v>360000</v>
      </c>
    </row>
    <row r="363" spans="1:12" ht="15">
      <c r="A363" s="1">
        <v>3.4</v>
      </c>
      <c r="B363" s="40" t="s">
        <v>87</v>
      </c>
      <c r="C363" s="207"/>
      <c r="D363" s="108"/>
      <c r="E363" s="108"/>
      <c r="F363" s="187"/>
      <c r="G363" s="187"/>
      <c r="H363" s="144"/>
      <c r="I363" s="108"/>
      <c r="J363" s="108"/>
      <c r="K363" s="108"/>
      <c r="L363" s="108"/>
    </row>
    <row r="364" spans="1:12" ht="15">
      <c r="A364" s="1"/>
      <c r="B364" s="28" t="s">
        <v>235</v>
      </c>
      <c r="C364" s="207">
        <v>2305201</v>
      </c>
      <c r="D364" s="108">
        <v>0</v>
      </c>
      <c r="E364" s="108">
        <v>200517</v>
      </c>
      <c r="F364" s="187">
        <v>154568</v>
      </c>
      <c r="G364" s="108">
        <v>38269</v>
      </c>
      <c r="H364" s="108">
        <v>1000000</v>
      </c>
      <c r="I364" s="108">
        <f>H364*35%</f>
        <v>350000</v>
      </c>
      <c r="J364" s="108">
        <f>H364*25%</f>
        <v>250000</v>
      </c>
      <c r="K364" s="108">
        <f>H364*20%</f>
        <v>200000</v>
      </c>
      <c r="L364" s="108">
        <f>H364*20%</f>
        <v>200000</v>
      </c>
    </row>
    <row r="365" spans="1:12" ht="15">
      <c r="A365" s="1"/>
      <c r="B365" s="28" t="s">
        <v>277</v>
      </c>
      <c r="C365" s="207">
        <v>2305202</v>
      </c>
      <c r="D365" s="108">
        <v>500000</v>
      </c>
      <c r="E365" s="108"/>
      <c r="F365" s="187">
        <v>66000</v>
      </c>
      <c r="G365" s="108">
        <v>0</v>
      </c>
      <c r="H365" s="108">
        <v>0</v>
      </c>
      <c r="I365" s="108">
        <v>0</v>
      </c>
      <c r="J365" s="108">
        <v>0</v>
      </c>
      <c r="K365" s="108">
        <v>0</v>
      </c>
      <c r="L365" s="108">
        <v>0</v>
      </c>
    </row>
    <row r="366" spans="1:12" ht="15">
      <c r="A366" s="1"/>
      <c r="B366" s="28" t="s">
        <v>318</v>
      </c>
      <c r="C366" s="207">
        <v>2305203</v>
      </c>
      <c r="D366" s="108">
        <v>0</v>
      </c>
      <c r="E366" s="108">
        <v>0</v>
      </c>
      <c r="F366" s="108">
        <v>0</v>
      </c>
      <c r="G366" s="108">
        <v>0</v>
      </c>
      <c r="H366" s="108">
        <v>300000</v>
      </c>
      <c r="I366" s="108">
        <f>H366*35%</f>
        <v>105000</v>
      </c>
      <c r="J366" s="108">
        <f>H366*25%</f>
        <v>75000</v>
      </c>
      <c r="K366" s="108">
        <f>H366*20%</f>
        <v>60000</v>
      </c>
      <c r="L366" s="108">
        <f>H366*20%</f>
        <v>60000</v>
      </c>
    </row>
    <row r="367" spans="1:12" ht="15">
      <c r="A367" s="1"/>
      <c r="B367" s="28" t="s">
        <v>278</v>
      </c>
      <c r="C367" s="207">
        <v>2305203</v>
      </c>
      <c r="D367" s="108">
        <v>0</v>
      </c>
      <c r="E367" s="108">
        <v>0</v>
      </c>
      <c r="F367" s="108">
        <v>0</v>
      </c>
      <c r="G367" s="108">
        <v>0</v>
      </c>
      <c r="H367" s="108">
        <v>0</v>
      </c>
      <c r="I367" s="108">
        <v>0</v>
      </c>
      <c r="J367" s="108">
        <v>0</v>
      </c>
      <c r="K367" s="108">
        <v>0</v>
      </c>
      <c r="L367" s="108">
        <v>0</v>
      </c>
    </row>
    <row r="368" spans="1:12" ht="15">
      <c r="A368" s="90"/>
      <c r="B368" s="103" t="s">
        <v>61</v>
      </c>
      <c r="C368" s="95"/>
      <c r="D368" s="126">
        <f>SUM(D364:D367)</f>
        <v>500000</v>
      </c>
      <c r="E368" s="126">
        <f>SUM(E364:E367)</f>
        <v>200517</v>
      </c>
      <c r="F368" s="126">
        <f aca="true" t="shared" si="90" ref="F368:L368">SUM(F364:F367)</f>
        <v>220568</v>
      </c>
      <c r="G368" s="126">
        <f t="shared" si="90"/>
        <v>38269</v>
      </c>
      <c r="H368" s="126">
        <f t="shared" si="90"/>
        <v>1300000</v>
      </c>
      <c r="I368" s="126">
        <f t="shared" si="90"/>
        <v>455000</v>
      </c>
      <c r="J368" s="126">
        <f t="shared" si="90"/>
        <v>325000</v>
      </c>
      <c r="K368" s="126">
        <f t="shared" si="90"/>
        <v>260000</v>
      </c>
      <c r="L368" s="126">
        <f t="shared" si="90"/>
        <v>260000</v>
      </c>
    </row>
    <row r="369" spans="1:12" ht="15">
      <c r="A369" s="1">
        <v>3.5</v>
      </c>
      <c r="B369" s="40" t="s">
        <v>88</v>
      </c>
      <c r="C369" s="207"/>
      <c r="D369" s="108"/>
      <c r="E369" s="108"/>
      <c r="F369" s="187"/>
      <c r="G369" s="187"/>
      <c r="H369" s="144"/>
      <c r="I369" s="108"/>
      <c r="J369" s="108"/>
      <c r="K369" s="108"/>
      <c r="L369" s="108"/>
    </row>
    <row r="370" spans="1:12" ht="15">
      <c r="A370" s="1"/>
      <c r="B370" s="59" t="s">
        <v>287</v>
      </c>
      <c r="C370" s="207">
        <v>2305301</v>
      </c>
      <c r="D370" s="108">
        <v>0</v>
      </c>
      <c r="E370" s="108">
        <v>0</v>
      </c>
      <c r="F370" s="108">
        <v>0</v>
      </c>
      <c r="G370" s="108">
        <v>0</v>
      </c>
      <c r="H370" s="108">
        <v>0</v>
      </c>
      <c r="I370" s="108">
        <v>0</v>
      </c>
      <c r="J370" s="108">
        <v>0</v>
      </c>
      <c r="K370" s="108">
        <v>0</v>
      </c>
      <c r="L370" s="108">
        <v>0</v>
      </c>
    </row>
    <row r="371" spans="1:12" ht="15">
      <c r="A371" s="1"/>
      <c r="B371" s="59" t="s">
        <v>288</v>
      </c>
      <c r="C371" s="207">
        <v>2305301</v>
      </c>
      <c r="D371" s="108">
        <v>0</v>
      </c>
      <c r="E371" s="108">
        <v>0</v>
      </c>
      <c r="F371" s="108">
        <v>0</v>
      </c>
      <c r="G371" s="108">
        <v>0</v>
      </c>
      <c r="H371" s="108">
        <v>0</v>
      </c>
      <c r="I371" s="108">
        <v>0</v>
      </c>
      <c r="J371" s="108">
        <v>0</v>
      </c>
      <c r="K371" s="108">
        <v>0</v>
      </c>
      <c r="L371" s="108">
        <v>0</v>
      </c>
    </row>
    <row r="372" spans="1:12" ht="15">
      <c r="A372" s="1"/>
      <c r="B372" s="59" t="s">
        <v>289</v>
      </c>
      <c r="C372" s="207">
        <v>2305301</v>
      </c>
      <c r="D372" s="108">
        <v>0</v>
      </c>
      <c r="E372" s="108">
        <v>0</v>
      </c>
      <c r="F372" s="108">
        <v>0</v>
      </c>
      <c r="G372" s="108">
        <v>0</v>
      </c>
      <c r="H372" s="108">
        <v>0</v>
      </c>
      <c r="I372" s="108">
        <v>0</v>
      </c>
      <c r="J372" s="108">
        <v>0</v>
      </c>
      <c r="K372" s="108">
        <v>0</v>
      </c>
      <c r="L372" s="108">
        <v>0</v>
      </c>
    </row>
    <row r="373" spans="1:12" ht="15">
      <c r="A373" s="1"/>
      <c r="B373" s="59" t="s">
        <v>290</v>
      </c>
      <c r="C373" s="207">
        <v>2305301</v>
      </c>
      <c r="D373" s="108">
        <v>0</v>
      </c>
      <c r="E373" s="108">
        <v>125090</v>
      </c>
      <c r="F373" s="187">
        <v>108000</v>
      </c>
      <c r="G373" s="108">
        <v>679500</v>
      </c>
      <c r="H373" s="108">
        <v>500000</v>
      </c>
      <c r="I373" s="108">
        <f>H373*35%</f>
        <v>175000</v>
      </c>
      <c r="J373" s="108">
        <f>H373*25%</f>
        <v>125000</v>
      </c>
      <c r="K373" s="108">
        <f>H373*20%</f>
        <v>100000</v>
      </c>
      <c r="L373" s="108">
        <f>H373*20%</f>
        <v>100000</v>
      </c>
    </row>
    <row r="374" spans="1:12" ht="15">
      <c r="A374" s="1"/>
      <c r="B374" s="59" t="s">
        <v>291</v>
      </c>
      <c r="C374" s="207">
        <v>2305301</v>
      </c>
      <c r="D374" s="108">
        <v>0</v>
      </c>
      <c r="E374" s="108">
        <v>200000</v>
      </c>
      <c r="F374" s="108">
        <v>0</v>
      </c>
      <c r="G374" s="108">
        <v>0</v>
      </c>
      <c r="H374" s="108">
        <v>100000</v>
      </c>
      <c r="I374" s="108">
        <f>H374*35%</f>
        <v>35000</v>
      </c>
      <c r="J374" s="108">
        <f>H374*25%</f>
        <v>25000</v>
      </c>
      <c r="K374" s="108">
        <f>H374*20%</f>
        <v>20000</v>
      </c>
      <c r="L374" s="108">
        <f>H374*20%</f>
        <v>20000</v>
      </c>
    </row>
    <row r="375" spans="1:12" ht="15">
      <c r="A375" s="1"/>
      <c r="B375" s="59" t="s">
        <v>292</v>
      </c>
      <c r="C375" s="207">
        <v>2305301</v>
      </c>
      <c r="D375" s="108">
        <v>0</v>
      </c>
      <c r="E375" s="108">
        <v>0</v>
      </c>
      <c r="F375" s="108">
        <v>0</v>
      </c>
      <c r="G375" s="108">
        <v>0</v>
      </c>
      <c r="H375" s="108">
        <v>0</v>
      </c>
      <c r="I375" s="108">
        <v>0</v>
      </c>
      <c r="J375" s="108">
        <v>0</v>
      </c>
      <c r="K375" s="108">
        <v>0</v>
      </c>
      <c r="L375" s="108">
        <v>0</v>
      </c>
    </row>
    <row r="376" spans="1:12" ht="15">
      <c r="A376" s="1"/>
      <c r="B376" s="59" t="s">
        <v>293</v>
      </c>
      <c r="C376" s="207">
        <v>2305301</v>
      </c>
      <c r="D376" s="108">
        <v>0</v>
      </c>
      <c r="E376" s="108">
        <v>0</v>
      </c>
      <c r="F376" s="108">
        <v>0</v>
      </c>
      <c r="G376" s="108">
        <v>0</v>
      </c>
      <c r="H376" s="108">
        <v>0</v>
      </c>
      <c r="I376" s="108">
        <v>0</v>
      </c>
      <c r="J376" s="108">
        <v>0</v>
      </c>
      <c r="K376" s="108">
        <v>0</v>
      </c>
      <c r="L376" s="108">
        <v>0</v>
      </c>
    </row>
    <row r="377" spans="1:12" ht="15">
      <c r="A377" s="1"/>
      <c r="B377" s="59" t="s">
        <v>294</v>
      </c>
      <c r="C377" s="207">
        <v>2305301</v>
      </c>
      <c r="D377" s="108">
        <v>0</v>
      </c>
      <c r="E377" s="108">
        <v>0</v>
      </c>
      <c r="F377" s="108">
        <v>0</v>
      </c>
      <c r="G377" s="108">
        <v>0</v>
      </c>
      <c r="H377" s="108">
        <v>0</v>
      </c>
      <c r="I377" s="108">
        <v>0</v>
      </c>
      <c r="J377" s="108">
        <v>0</v>
      </c>
      <c r="K377" s="108">
        <v>0</v>
      </c>
      <c r="L377" s="108">
        <v>0</v>
      </c>
    </row>
    <row r="378" spans="1:12" ht="15">
      <c r="A378" s="90"/>
      <c r="B378" s="103" t="s">
        <v>61</v>
      </c>
      <c r="C378" s="95"/>
      <c r="D378" s="126">
        <f>SUM(D370:D377)</f>
        <v>0</v>
      </c>
      <c r="E378" s="126">
        <f aca="true" t="shared" si="91" ref="E378:L378">SUM(E370:E377)</f>
        <v>325090</v>
      </c>
      <c r="F378" s="126">
        <f t="shared" si="91"/>
        <v>108000</v>
      </c>
      <c r="G378" s="126">
        <f t="shared" si="91"/>
        <v>679500</v>
      </c>
      <c r="H378" s="126">
        <f t="shared" si="91"/>
        <v>600000</v>
      </c>
      <c r="I378" s="126">
        <f t="shared" si="91"/>
        <v>210000</v>
      </c>
      <c r="J378" s="126">
        <f t="shared" si="91"/>
        <v>150000</v>
      </c>
      <c r="K378" s="126">
        <f t="shared" si="91"/>
        <v>120000</v>
      </c>
      <c r="L378" s="126">
        <f t="shared" si="91"/>
        <v>120000</v>
      </c>
    </row>
    <row r="379" spans="1:12" ht="15">
      <c r="A379" s="1">
        <v>3.6</v>
      </c>
      <c r="B379" s="40" t="s">
        <v>89</v>
      </c>
      <c r="C379" s="207"/>
      <c r="D379" s="108"/>
      <c r="E379" s="108"/>
      <c r="F379" s="187"/>
      <c r="G379" s="187"/>
      <c r="H379" s="144"/>
      <c r="I379" s="108"/>
      <c r="J379" s="108"/>
      <c r="K379" s="108"/>
      <c r="L379" s="108"/>
    </row>
    <row r="380" spans="1:12" ht="15">
      <c r="A380" s="1"/>
      <c r="B380" s="59" t="s">
        <v>295</v>
      </c>
      <c r="C380" s="207">
        <v>2305901</v>
      </c>
      <c r="D380" s="108">
        <v>0</v>
      </c>
      <c r="E380" s="108">
        <v>142500</v>
      </c>
      <c r="F380" s="187">
        <v>156750</v>
      </c>
      <c r="G380" s="108">
        <v>0</v>
      </c>
      <c r="H380" s="108">
        <v>5000</v>
      </c>
      <c r="I380" s="108">
        <f>H380*35%</f>
        <v>1750</v>
      </c>
      <c r="J380" s="108">
        <f>H380*25%</f>
        <v>1250</v>
      </c>
      <c r="K380" s="108">
        <f>H380*20%</f>
        <v>1000</v>
      </c>
      <c r="L380" s="108">
        <f>H380*20%</f>
        <v>1000</v>
      </c>
    </row>
    <row r="381" spans="1:12" ht="15">
      <c r="A381" s="1"/>
      <c r="B381" s="59" t="s">
        <v>296</v>
      </c>
      <c r="C381" s="207">
        <v>2305901</v>
      </c>
      <c r="D381" s="108">
        <v>0</v>
      </c>
      <c r="E381" s="108">
        <v>0</v>
      </c>
      <c r="F381" s="108">
        <v>0</v>
      </c>
      <c r="G381" s="108">
        <v>0</v>
      </c>
      <c r="H381" s="108">
        <v>5000</v>
      </c>
      <c r="I381" s="108">
        <f>H381*35%</f>
        <v>1750</v>
      </c>
      <c r="J381" s="108">
        <f>H381*25%</f>
        <v>1250</v>
      </c>
      <c r="K381" s="108">
        <f>H381*20%</f>
        <v>1000</v>
      </c>
      <c r="L381" s="108">
        <f>H381*20%</f>
        <v>1000</v>
      </c>
    </row>
    <row r="382" spans="1:12" ht="15">
      <c r="A382" s="1"/>
      <c r="B382" s="59" t="s">
        <v>297</v>
      </c>
      <c r="C382" s="207">
        <v>2305901</v>
      </c>
      <c r="D382" s="108">
        <v>0</v>
      </c>
      <c r="E382" s="108">
        <v>0</v>
      </c>
      <c r="F382" s="108">
        <v>0</v>
      </c>
      <c r="G382" s="108">
        <v>0</v>
      </c>
      <c r="H382" s="108">
        <v>5000</v>
      </c>
      <c r="I382" s="108">
        <f>H382*35%</f>
        <v>1750</v>
      </c>
      <c r="J382" s="108">
        <f>H382*25%</f>
        <v>1250</v>
      </c>
      <c r="K382" s="108">
        <f>H382*20%</f>
        <v>1000</v>
      </c>
      <c r="L382" s="108">
        <f>H382*20%</f>
        <v>1000</v>
      </c>
    </row>
    <row r="383" spans="1:12" ht="15">
      <c r="A383" s="1"/>
      <c r="B383" s="59" t="s">
        <v>298</v>
      </c>
      <c r="C383" s="207">
        <v>2305901</v>
      </c>
      <c r="D383" s="108">
        <v>0</v>
      </c>
      <c r="E383" s="108">
        <v>0</v>
      </c>
      <c r="F383" s="108">
        <v>0</v>
      </c>
      <c r="G383" s="108">
        <v>0</v>
      </c>
      <c r="H383" s="108">
        <v>5000</v>
      </c>
      <c r="I383" s="108">
        <f>H383*35%</f>
        <v>1750</v>
      </c>
      <c r="J383" s="108">
        <f>H383*25%</f>
        <v>1250</v>
      </c>
      <c r="K383" s="108">
        <f>H383*20%</f>
        <v>1000</v>
      </c>
      <c r="L383" s="108">
        <f>H383*20%</f>
        <v>1000</v>
      </c>
    </row>
    <row r="384" spans="1:12" ht="15">
      <c r="A384" s="1"/>
      <c r="B384" s="59" t="s">
        <v>37</v>
      </c>
      <c r="C384" s="207">
        <v>2305901</v>
      </c>
      <c r="D384" s="108">
        <v>0</v>
      </c>
      <c r="E384" s="108">
        <v>0</v>
      </c>
      <c r="F384" s="108">
        <v>0</v>
      </c>
      <c r="G384" s="108">
        <v>0</v>
      </c>
      <c r="H384" s="108">
        <v>10000</v>
      </c>
      <c r="I384" s="108">
        <f>H384*35%</f>
        <v>3500</v>
      </c>
      <c r="J384" s="108">
        <f>H384*25%</f>
        <v>2500</v>
      </c>
      <c r="K384" s="108">
        <f>H384*20%</f>
        <v>2000</v>
      </c>
      <c r="L384" s="108">
        <f>H384*20%</f>
        <v>2000</v>
      </c>
    </row>
    <row r="385" spans="1:12" ht="15">
      <c r="A385" s="90"/>
      <c r="B385" s="103" t="s">
        <v>61</v>
      </c>
      <c r="C385" s="95"/>
      <c r="D385" s="126">
        <f>SUM(D380:D384)</f>
        <v>0</v>
      </c>
      <c r="E385" s="126">
        <f aca="true" t="shared" si="92" ref="E385:L385">SUM(E380:E384)</f>
        <v>142500</v>
      </c>
      <c r="F385" s="126">
        <f t="shared" si="92"/>
        <v>156750</v>
      </c>
      <c r="G385" s="126">
        <f t="shared" si="92"/>
        <v>0</v>
      </c>
      <c r="H385" s="126">
        <f t="shared" si="92"/>
        <v>30000</v>
      </c>
      <c r="I385" s="126">
        <f t="shared" si="92"/>
        <v>10500</v>
      </c>
      <c r="J385" s="126">
        <f t="shared" si="92"/>
        <v>7500</v>
      </c>
      <c r="K385" s="126">
        <f t="shared" si="92"/>
        <v>6000</v>
      </c>
      <c r="L385" s="126">
        <f t="shared" si="92"/>
        <v>6000</v>
      </c>
    </row>
    <row r="386" spans="1:12" ht="15">
      <c r="A386" s="1">
        <v>3.7</v>
      </c>
      <c r="B386" s="40" t="s">
        <v>90</v>
      </c>
      <c r="C386" s="207"/>
      <c r="D386" s="108"/>
      <c r="E386" s="108"/>
      <c r="F386" s="187"/>
      <c r="G386" s="187"/>
      <c r="H386" s="144"/>
      <c r="I386" s="108"/>
      <c r="J386" s="108"/>
      <c r="K386" s="108"/>
      <c r="L386" s="108"/>
    </row>
    <row r="387" spans="1:12" ht="15">
      <c r="A387" s="1"/>
      <c r="B387" s="59" t="s">
        <v>299</v>
      </c>
      <c r="C387" s="207">
        <v>2305903</v>
      </c>
      <c r="D387" s="108">
        <v>0</v>
      </c>
      <c r="E387" s="108">
        <v>72982</v>
      </c>
      <c r="F387" s="108">
        <v>0</v>
      </c>
      <c r="G387" s="108">
        <v>0</v>
      </c>
      <c r="H387" s="108">
        <v>10000</v>
      </c>
      <c r="I387" s="108">
        <f>H387*35%</f>
        <v>3500</v>
      </c>
      <c r="J387" s="108">
        <f>H387*25%</f>
        <v>2500</v>
      </c>
      <c r="K387" s="108">
        <f>H387*20%</f>
        <v>2000</v>
      </c>
      <c r="L387" s="108">
        <f>H387*20%</f>
        <v>2000</v>
      </c>
    </row>
    <row r="388" spans="1:12" ht="15">
      <c r="A388" s="1"/>
      <c r="B388" s="59" t="s">
        <v>300</v>
      </c>
      <c r="C388" s="207">
        <v>2305903</v>
      </c>
      <c r="D388" s="108">
        <v>0</v>
      </c>
      <c r="E388" s="108">
        <v>0</v>
      </c>
      <c r="F388" s="108">
        <v>0</v>
      </c>
      <c r="G388" s="108">
        <v>800</v>
      </c>
      <c r="H388" s="108">
        <v>25000</v>
      </c>
      <c r="I388" s="108">
        <f>H388*35%</f>
        <v>8750</v>
      </c>
      <c r="J388" s="108">
        <f>H388*25%</f>
        <v>6250</v>
      </c>
      <c r="K388" s="108">
        <f>H388*20%</f>
        <v>5000</v>
      </c>
      <c r="L388" s="108">
        <f>H388*20%</f>
        <v>5000</v>
      </c>
    </row>
    <row r="389" spans="1:12" ht="15">
      <c r="A389" s="1"/>
      <c r="B389" s="59" t="s">
        <v>301</v>
      </c>
      <c r="C389" s="207">
        <v>2305903</v>
      </c>
      <c r="D389" s="108">
        <v>0</v>
      </c>
      <c r="E389" s="108">
        <v>0</v>
      </c>
      <c r="F389" s="108">
        <v>0</v>
      </c>
      <c r="G389" s="108">
        <v>0</v>
      </c>
      <c r="H389" s="108">
        <v>5000</v>
      </c>
      <c r="I389" s="108">
        <f>H389*35%</f>
        <v>1750</v>
      </c>
      <c r="J389" s="108">
        <f>H389*25%</f>
        <v>1250</v>
      </c>
      <c r="K389" s="108">
        <f>H389*20%</f>
        <v>1000</v>
      </c>
      <c r="L389" s="108">
        <f>H389*20%</f>
        <v>1000</v>
      </c>
    </row>
    <row r="390" spans="1:12" ht="15">
      <c r="A390" s="1"/>
      <c r="B390" s="59" t="s">
        <v>302</v>
      </c>
      <c r="C390" s="207">
        <v>2305903</v>
      </c>
      <c r="D390" s="108">
        <v>0</v>
      </c>
      <c r="E390" s="108">
        <v>0</v>
      </c>
      <c r="F390" s="108">
        <v>0</v>
      </c>
      <c r="G390" s="108">
        <v>7640</v>
      </c>
      <c r="H390" s="108">
        <v>5000</v>
      </c>
      <c r="I390" s="108">
        <f>H390*35%</f>
        <v>1750</v>
      </c>
      <c r="J390" s="108">
        <f>H390*25%</f>
        <v>1250</v>
      </c>
      <c r="K390" s="108">
        <f>H390*20%</f>
        <v>1000</v>
      </c>
      <c r="L390" s="108">
        <f>H390*20%</f>
        <v>1000</v>
      </c>
    </row>
    <row r="391" spans="1:12" ht="15">
      <c r="A391" s="1"/>
      <c r="B391" s="59" t="s">
        <v>303</v>
      </c>
      <c r="C391" s="207">
        <v>2305903</v>
      </c>
      <c r="D391" s="108">
        <v>0</v>
      </c>
      <c r="E391" s="108">
        <v>0</v>
      </c>
      <c r="F391" s="108">
        <v>0</v>
      </c>
      <c r="G391" s="108">
        <v>0</v>
      </c>
      <c r="H391" s="108">
        <v>0</v>
      </c>
      <c r="I391" s="108">
        <v>0</v>
      </c>
      <c r="J391" s="108">
        <v>0</v>
      </c>
      <c r="K391" s="108">
        <v>0</v>
      </c>
      <c r="L391" s="108">
        <v>0</v>
      </c>
    </row>
    <row r="392" spans="1:12" ht="15">
      <c r="A392" s="1"/>
      <c r="B392" s="59" t="s">
        <v>304</v>
      </c>
      <c r="C392" s="207">
        <v>2305903</v>
      </c>
      <c r="D392" s="108">
        <v>0</v>
      </c>
      <c r="E392" s="108">
        <v>0</v>
      </c>
      <c r="F392" s="108">
        <v>0</v>
      </c>
      <c r="G392" s="108">
        <v>0</v>
      </c>
      <c r="H392" s="108">
        <v>10000</v>
      </c>
      <c r="I392" s="108">
        <v>0</v>
      </c>
      <c r="J392" s="108">
        <v>0</v>
      </c>
      <c r="K392" s="108">
        <v>0</v>
      </c>
      <c r="L392" s="108">
        <v>0</v>
      </c>
    </row>
    <row r="393" spans="1:12" ht="15">
      <c r="A393" s="1"/>
      <c r="B393" s="59" t="s">
        <v>236</v>
      </c>
      <c r="C393" s="207">
        <v>2305903</v>
      </c>
      <c r="D393" s="108">
        <v>0</v>
      </c>
      <c r="E393" s="108">
        <v>0</v>
      </c>
      <c r="F393" s="108">
        <v>0</v>
      </c>
      <c r="G393" s="108">
        <v>92066</v>
      </c>
      <c r="H393" s="108">
        <v>0</v>
      </c>
      <c r="I393" s="108">
        <v>0</v>
      </c>
      <c r="J393" s="108">
        <v>0</v>
      </c>
      <c r="K393" s="108">
        <v>0</v>
      </c>
      <c r="L393" s="108">
        <v>0</v>
      </c>
    </row>
    <row r="394" spans="1:12" ht="15">
      <c r="A394" s="1"/>
      <c r="B394" s="59" t="s">
        <v>305</v>
      </c>
      <c r="C394" s="207">
        <v>2305903</v>
      </c>
      <c r="D394" s="108">
        <v>0</v>
      </c>
      <c r="E394" s="108">
        <v>0</v>
      </c>
      <c r="F394" s="108">
        <v>0</v>
      </c>
      <c r="G394" s="108">
        <v>0</v>
      </c>
      <c r="H394" s="108">
        <v>5000</v>
      </c>
      <c r="I394" s="108">
        <f>H394*35%</f>
        <v>1750</v>
      </c>
      <c r="J394" s="108">
        <f>H394*25%</f>
        <v>1250</v>
      </c>
      <c r="K394" s="108">
        <f>H394*20%</f>
        <v>1000</v>
      </c>
      <c r="L394" s="108">
        <f>H394*20%</f>
        <v>1000</v>
      </c>
    </row>
    <row r="395" spans="1:12" ht="15">
      <c r="A395" s="90"/>
      <c r="B395" s="103" t="s">
        <v>61</v>
      </c>
      <c r="C395" s="95"/>
      <c r="D395" s="126">
        <f>SUM(D387:D394)</f>
        <v>0</v>
      </c>
      <c r="E395" s="126">
        <f aca="true" t="shared" si="93" ref="E395:L395">SUM(E387:E394)</f>
        <v>72982</v>
      </c>
      <c r="F395" s="126">
        <f t="shared" si="93"/>
        <v>0</v>
      </c>
      <c r="G395" s="126">
        <f t="shared" si="93"/>
        <v>100506</v>
      </c>
      <c r="H395" s="126">
        <f t="shared" si="93"/>
        <v>60000</v>
      </c>
      <c r="I395" s="126">
        <f t="shared" si="93"/>
        <v>17500</v>
      </c>
      <c r="J395" s="126">
        <f t="shared" si="93"/>
        <v>12500</v>
      </c>
      <c r="K395" s="126">
        <f t="shared" si="93"/>
        <v>10000</v>
      </c>
      <c r="L395" s="126">
        <f t="shared" si="93"/>
        <v>10000</v>
      </c>
    </row>
    <row r="396" spans="1:12" ht="15">
      <c r="A396" s="1">
        <v>3.8</v>
      </c>
      <c r="B396" s="40" t="s">
        <v>91</v>
      </c>
      <c r="C396" s="207"/>
      <c r="D396" s="108"/>
      <c r="E396" s="108"/>
      <c r="F396" s="187"/>
      <c r="G396" s="187"/>
      <c r="H396" s="144"/>
      <c r="I396" s="108"/>
      <c r="J396" s="108"/>
      <c r="K396" s="108"/>
      <c r="L396" s="108"/>
    </row>
    <row r="397" spans="1:12" ht="15">
      <c r="A397" s="1"/>
      <c r="B397" s="59" t="s">
        <v>306</v>
      </c>
      <c r="C397" s="207">
        <v>2305902</v>
      </c>
      <c r="D397" s="108">
        <v>0</v>
      </c>
      <c r="E397" s="108">
        <v>0</v>
      </c>
      <c r="F397" s="108">
        <v>0</v>
      </c>
      <c r="G397" s="108">
        <v>2000</v>
      </c>
      <c r="H397" s="108">
        <v>0</v>
      </c>
      <c r="I397" s="108">
        <v>0</v>
      </c>
      <c r="J397" s="108">
        <v>0</v>
      </c>
      <c r="K397" s="108">
        <v>0</v>
      </c>
      <c r="L397" s="108">
        <v>0</v>
      </c>
    </row>
    <row r="398" spans="1:12" ht="15">
      <c r="A398" s="1"/>
      <c r="B398" s="59" t="s">
        <v>307</v>
      </c>
      <c r="C398" s="207">
        <v>2305902</v>
      </c>
      <c r="D398" s="108">
        <v>0</v>
      </c>
      <c r="E398" s="108">
        <v>7158780</v>
      </c>
      <c r="F398" s="108">
        <v>0</v>
      </c>
      <c r="G398" s="108">
        <v>1296276</v>
      </c>
      <c r="H398" s="108">
        <v>5000</v>
      </c>
      <c r="I398" s="108">
        <f>H398*35%</f>
        <v>1750</v>
      </c>
      <c r="J398" s="108">
        <f>H398*25%</f>
        <v>1250</v>
      </c>
      <c r="K398" s="108">
        <f>H398*20%</f>
        <v>1000</v>
      </c>
      <c r="L398" s="108">
        <f>H398*20%</f>
        <v>1000</v>
      </c>
    </row>
    <row r="399" spans="1:12" ht="15">
      <c r="A399" s="1"/>
      <c r="B399" s="59" t="s">
        <v>236</v>
      </c>
      <c r="C399" s="207">
        <v>2305902</v>
      </c>
      <c r="D399" s="108">
        <v>0</v>
      </c>
      <c r="E399" s="108">
        <v>0</v>
      </c>
      <c r="F399" s="108">
        <v>0</v>
      </c>
      <c r="G399" s="108">
        <v>0</v>
      </c>
      <c r="H399" s="108">
        <v>25000</v>
      </c>
      <c r="I399" s="108">
        <f>H399*35%</f>
        <v>8750</v>
      </c>
      <c r="J399" s="108">
        <f>H399*25%</f>
        <v>6250</v>
      </c>
      <c r="K399" s="108">
        <f>H399*20%</f>
        <v>5000</v>
      </c>
      <c r="L399" s="108">
        <f>H399*20%</f>
        <v>5000</v>
      </c>
    </row>
    <row r="400" spans="1:12" ht="15">
      <c r="A400" s="90"/>
      <c r="B400" s="103" t="s">
        <v>61</v>
      </c>
      <c r="C400" s="95"/>
      <c r="D400" s="126">
        <f>SUM(D397:D399)</f>
        <v>0</v>
      </c>
      <c r="E400" s="126">
        <f aca="true" t="shared" si="94" ref="E400:L400">SUM(E397:E399)</f>
        <v>7158780</v>
      </c>
      <c r="F400" s="126">
        <f t="shared" si="94"/>
        <v>0</v>
      </c>
      <c r="G400" s="126">
        <f t="shared" si="94"/>
        <v>1298276</v>
      </c>
      <c r="H400" s="126">
        <f t="shared" si="94"/>
        <v>30000</v>
      </c>
      <c r="I400" s="126">
        <f>SUM(I397:I399)</f>
        <v>10500</v>
      </c>
      <c r="J400" s="126">
        <f t="shared" si="94"/>
        <v>7500</v>
      </c>
      <c r="K400" s="126">
        <f t="shared" si="94"/>
        <v>6000</v>
      </c>
      <c r="L400" s="126">
        <f t="shared" si="94"/>
        <v>6000</v>
      </c>
    </row>
    <row r="401" spans="1:12" ht="15">
      <c r="A401" s="1">
        <v>3.9</v>
      </c>
      <c r="B401" s="63" t="s">
        <v>172</v>
      </c>
      <c r="C401" s="207">
        <v>2305905</v>
      </c>
      <c r="D401" s="108">
        <v>51100000</v>
      </c>
      <c r="E401" s="108"/>
      <c r="F401" s="187">
        <v>2264395</v>
      </c>
      <c r="G401" s="187">
        <v>0</v>
      </c>
      <c r="H401" s="108">
        <v>50000</v>
      </c>
      <c r="I401" s="108">
        <f>H401*35%</f>
        <v>17500</v>
      </c>
      <c r="J401" s="108">
        <f>H401*25%</f>
        <v>12500</v>
      </c>
      <c r="K401" s="108">
        <f>H401*20%</f>
        <v>10000</v>
      </c>
      <c r="L401" s="108">
        <f>H401*20%</f>
        <v>10000</v>
      </c>
    </row>
    <row r="402" spans="1:12" ht="15">
      <c r="A402" s="90"/>
      <c r="B402" s="103" t="s">
        <v>61</v>
      </c>
      <c r="C402" s="95"/>
      <c r="D402" s="126">
        <f>SUM(D401)</f>
        <v>51100000</v>
      </c>
      <c r="E402" s="126">
        <f aca="true" t="shared" si="95" ref="E402:L402">SUM(E401)</f>
        <v>0</v>
      </c>
      <c r="F402" s="126">
        <f t="shared" si="95"/>
        <v>2264395</v>
      </c>
      <c r="G402" s="126">
        <f t="shared" si="95"/>
        <v>0</v>
      </c>
      <c r="H402" s="126">
        <f t="shared" si="95"/>
        <v>50000</v>
      </c>
      <c r="I402" s="126">
        <f t="shared" si="95"/>
        <v>17500</v>
      </c>
      <c r="J402" s="126">
        <f t="shared" si="95"/>
        <v>12500</v>
      </c>
      <c r="K402" s="126">
        <f t="shared" si="95"/>
        <v>10000</v>
      </c>
      <c r="L402" s="126">
        <f t="shared" si="95"/>
        <v>10000</v>
      </c>
    </row>
    <row r="403" spans="1:12" ht="15">
      <c r="A403" s="62">
        <v>3.1</v>
      </c>
      <c r="B403" s="40" t="s">
        <v>173</v>
      </c>
      <c r="C403" s="207">
        <v>2305907</v>
      </c>
      <c r="D403" s="108">
        <v>0</v>
      </c>
      <c r="E403" s="108">
        <v>0</v>
      </c>
      <c r="F403" s="187">
        <v>0</v>
      </c>
      <c r="G403" s="187">
        <v>0</v>
      </c>
      <c r="H403" s="108">
        <v>0</v>
      </c>
      <c r="I403" s="108">
        <v>0</v>
      </c>
      <c r="J403" s="108">
        <v>0</v>
      </c>
      <c r="K403" s="108">
        <v>0</v>
      </c>
      <c r="L403" s="108">
        <v>0</v>
      </c>
    </row>
    <row r="404" spans="1:12" ht="15">
      <c r="A404" s="90"/>
      <c r="B404" s="103" t="s">
        <v>61</v>
      </c>
      <c r="C404" s="95"/>
      <c r="D404" s="126">
        <f>SUM(D403)</f>
        <v>0</v>
      </c>
      <c r="E404" s="126">
        <f aca="true" t="shared" si="96" ref="E404:L404">SUM(E403)</f>
        <v>0</v>
      </c>
      <c r="F404" s="126">
        <f t="shared" si="96"/>
        <v>0</v>
      </c>
      <c r="G404" s="126">
        <f t="shared" si="96"/>
        <v>0</v>
      </c>
      <c r="H404" s="126">
        <f t="shared" si="96"/>
        <v>0</v>
      </c>
      <c r="I404" s="126">
        <f t="shared" si="96"/>
        <v>0</v>
      </c>
      <c r="J404" s="126">
        <f t="shared" si="96"/>
        <v>0</v>
      </c>
      <c r="K404" s="126">
        <f t="shared" si="96"/>
        <v>0</v>
      </c>
      <c r="L404" s="126">
        <f t="shared" si="96"/>
        <v>0</v>
      </c>
    </row>
    <row r="405" spans="1:12" ht="15">
      <c r="A405" s="62">
        <v>3.11</v>
      </c>
      <c r="B405" s="40" t="s">
        <v>92</v>
      </c>
      <c r="C405" s="207"/>
      <c r="D405" s="108"/>
      <c r="E405" s="108"/>
      <c r="F405" s="187"/>
      <c r="G405" s="187"/>
      <c r="H405" s="144"/>
      <c r="I405" s="108"/>
      <c r="J405" s="108"/>
      <c r="K405" s="108"/>
      <c r="L405" s="108"/>
    </row>
    <row r="406" spans="1:12" ht="15">
      <c r="A406" s="1"/>
      <c r="B406" s="59" t="s">
        <v>308</v>
      </c>
      <c r="C406" s="207">
        <v>2308001</v>
      </c>
      <c r="D406" s="108">
        <v>15000</v>
      </c>
      <c r="E406" s="108">
        <v>26510</v>
      </c>
      <c r="F406" s="108">
        <v>0</v>
      </c>
      <c r="G406" s="108">
        <v>0</v>
      </c>
      <c r="H406" s="108">
        <v>0</v>
      </c>
      <c r="I406" s="108">
        <f>H406*35%</f>
        <v>0</v>
      </c>
      <c r="J406" s="108">
        <f>H406*25%</f>
        <v>0</v>
      </c>
      <c r="K406" s="108">
        <f>H406*20%</f>
        <v>0</v>
      </c>
      <c r="L406" s="108">
        <f>H406*20%</f>
        <v>0</v>
      </c>
    </row>
    <row r="407" spans="1:12" ht="15">
      <c r="A407" s="1"/>
      <c r="B407" s="59" t="s">
        <v>309</v>
      </c>
      <c r="C407" s="207">
        <v>2308002</v>
      </c>
      <c r="D407" s="108">
        <v>0</v>
      </c>
      <c r="E407" s="108">
        <v>0</v>
      </c>
      <c r="F407" s="108">
        <v>0</v>
      </c>
      <c r="G407" s="108">
        <v>0</v>
      </c>
      <c r="H407" s="108">
        <v>10000</v>
      </c>
      <c r="I407" s="108">
        <f>H407*35%</f>
        <v>3500</v>
      </c>
      <c r="J407" s="108">
        <f>H407*25%</f>
        <v>2500</v>
      </c>
      <c r="K407" s="108">
        <f>H407*20%</f>
        <v>2000</v>
      </c>
      <c r="L407" s="108">
        <f>H407*20%</f>
        <v>2000</v>
      </c>
    </row>
    <row r="408" spans="1:12" ht="15">
      <c r="A408" s="1"/>
      <c r="B408" s="59" t="s">
        <v>310</v>
      </c>
      <c r="C408" s="207">
        <v>2308003</v>
      </c>
      <c r="D408" s="108">
        <v>7657469</v>
      </c>
      <c r="E408" s="108">
        <v>2645614</v>
      </c>
      <c r="F408" s="187">
        <v>5000000</v>
      </c>
      <c r="G408" s="187">
        <v>4358990</v>
      </c>
      <c r="H408" s="108">
        <v>6500000</v>
      </c>
      <c r="I408" s="108">
        <f>H408*35%</f>
        <v>2275000</v>
      </c>
      <c r="J408" s="108">
        <f>H408*25%</f>
        <v>1625000</v>
      </c>
      <c r="K408" s="108">
        <f>H408*20%</f>
        <v>1300000</v>
      </c>
      <c r="L408" s="108">
        <f>H408*20%</f>
        <v>1300000</v>
      </c>
    </row>
    <row r="409" spans="1:12" ht="15">
      <c r="A409" s="1"/>
      <c r="B409" s="59" t="s">
        <v>311</v>
      </c>
      <c r="C409" s="207">
        <v>2308004</v>
      </c>
      <c r="D409" s="108">
        <v>8000000</v>
      </c>
      <c r="E409" s="108">
        <v>2240052</v>
      </c>
      <c r="F409" s="108">
        <v>5500000</v>
      </c>
      <c r="G409" s="108">
        <v>3023133</v>
      </c>
      <c r="H409" s="108">
        <v>3500000</v>
      </c>
      <c r="I409" s="108">
        <f>H409*35%</f>
        <v>1225000</v>
      </c>
      <c r="J409" s="108">
        <f>H409*25%</f>
        <v>875000</v>
      </c>
      <c r="K409" s="108">
        <f>H409*20%</f>
        <v>700000</v>
      </c>
      <c r="L409" s="108">
        <f>H409*20%</f>
        <v>700000</v>
      </c>
    </row>
    <row r="410" spans="1:12" ht="15">
      <c r="A410" s="1"/>
      <c r="B410" s="59" t="s">
        <v>312</v>
      </c>
      <c r="C410" s="207">
        <v>2308005</v>
      </c>
      <c r="D410" s="108">
        <v>0</v>
      </c>
      <c r="E410" s="108">
        <v>200000</v>
      </c>
      <c r="F410" s="187">
        <v>200000</v>
      </c>
      <c r="G410" s="187">
        <v>0</v>
      </c>
      <c r="H410" s="108">
        <v>10000</v>
      </c>
      <c r="I410" s="108">
        <v>0</v>
      </c>
      <c r="J410" s="108">
        <f>H410*25%</f>
        <v>2500</v>
      </c>
      <c r="K410" s="108">
        <f>H410*20%</f>
        <v>2000</v>
      </c>
      <c r="L410" s="108">
        <f>H410*20%</f>
        <v>2000</v>
      </c>
    </row>
    <row r="411" spans="1:12" ht="15">
      <c r="A411" s="90"/>
      <c r="B411" s="103" t="s">
        <v>61</v>
      </c>
      <c r="C411" s="95"/>
      <c r="D411" s="126">
        <f>SUM(D406:D410)</f>
        <v>15672469</v>
      </c>
      <c r="E411" s="126">
        <f aca="true" t="shared" si="97" ref="E411:L411">SUM(E406:E410)</f>
        <v>5112176</v>
      </c>
      <c r="F411" s="126">
        <f t="shared" si="97"/>
        <v>10700000</v>
      </c>
      <c r="G411" s="126">
        <f t="shared" si="97"/>
        <v>7382123</v>
      </c>
      <c r="H411" s="126">
        <f t="shared" si="97"/>
        <v>10020000</v>
      </c>
      <c r="I411" s="126">
        <f t="shared" si="97"/>
        <v>3503500</v>
      </c>
      <c r="J411" s="126">
        <f t="shared" si="97"/>
        <v>2505000</v>
      </c>
      <c r="K411" s="126">
        <f t="shared" si="97"/>
        <v>2004000</v>
      </c>
      <c r="L411" s="126">
        <f t="shared" si="97"/>
        <v>2004000</v>
      </c>
    </row>
    <row r="412" spans="1:12" ht="15">
      <c r="A412" s="172"/>
      <c r="B412" s="180" t="s">
        <v>93</v>
      </c>
      <c r="C412" s="169"/>
      <c r="D412" s="167">
        <f>D324+D327+D329+D332+D350+D362+D368+D378+D385+D395+D400+D402+D404+D411</f>
        <v>109272469</v>
      </c>
      <c r="E412" s="167">
        <f aca="true" t="shared" si="98" ref="E412:L412">E324+E327+E329+E332+E350+E362+E368+E378+E385+E395+E400+E402+E404+E411</f>
        <v>23427698</v>
      </c>
      <c r="F412" s="167">
        <f t="shared" si="98"/>
        <v>22270889</v>
      </c>
      <c r="G412" s="167">
        <f t="shared" si="98"/>
        <v>14428684</v>
      </c>
      <c r="H412" s="167">
        <f>H324+H327+H329+H332+H350+H362+H368+H378+H385+H395+H400+H402+H404+H411</f>
        <v>25600000</v>
      </c>
      <c r="I412" s="167">
        <f t="shared" si="98"/>
        <v>8953000</v>
      </c>
      <c r="J412" s="167">
        <f t="shared" si="98"/>
        <v>6397500</v>
      </c>
      <c r="K412" s="167">
        <f t="shared" si="98"/>
        <v>5118000</v>
      </c>
      <c r="L412" s="167">
        <f t="shared" si="98"/>
        <v>5118000</v>
      </c>
    </row>
    <row r="413" spans="1:12" ht="15">
      <c r="A413" s="1">
        <v>4</v>
      </c>
      <c r="B413" s="23" t="s">
        <v>94</v>
      </c>
      <c r="C413" s="149"/>
      <c r="D413" s="16"/>
      <c r="E413" s="29"/>
      <c r="F413" s="60"/>
      <c r="G413" s="60"/>
      <c r="H413" s="16"/>
      <c r="I413" s="60"/>
      <c r="J413" s="29"/>
      <c r="K413" s="29"/>
      <c r="L413" s="29"/>
    </row>
    <row r="414" spans="1:12" ht="15">
      <c r="A414" s="1"/>
      <c r="B414" s="50" t="s">
        <v>95</v>
      </c>
      <c r="C414" s="150">
        <v>2401001</v>
      </c>
      <c r="D414" s="29"/>
      <c r="E414" s="29"/>
      <c r="F414" s="29"/>
      <c r="G414" s="29"/>
      <c r="H414" s="29"/>
      <c r="I414" s="29"/>
      <c r="J414" s="29"/>
      <c r="K414" s="29"/>
      <c r="L414" s="29"/>
    </row>
    <row r="415" spans="1:12" ht="15">
      <c r="A415" s="90"/>
      <c r="B415" s="103" t="s">
        <v>61</v>
      </c>
      <c r="C415" s="95"/>
      <c r="D415" s="126">
        <v>0</v>
      </c>
      <c r="E415" s="126">
        <v>0</v>
      </c>
      <c r="F415" s="126">
        <v>0</v>
      </c>
      <c r="G415" s="126">
        <v>0</v>
      </c>
      <c r="H415" s="126">
        <v>0</v>
      </c>
      <c r="I415" s="126">
        <v>0</v>
      </c>
      <c r="J415" s="126">
        <v>0</v>
      </c>
      <c r="K415" s="126">
        <v>0</v>
      </c>
      <c r="L415" s="126">
        <v>0</v>
      </c>
    </row>
    <row r="416" spans="1:12" ht="15">
      <c r="A416" s="1"/>
      <c r="B416" s="50" t="s">
        <v>96</v>
      </c>
      <c r="C416" s="150">
        <v>2402001</v>
      </c>
      <c r="D416" s="29"/>
      <c r="E416" s="29"/>
      <c r="F416" s="29"/>
      <c r="G416" s="29"/>
      <c r="H416" s="29"/>
      <c r="I416" s="29"/>
      <c r="J416" s="29"/>
      <c r="K416" s="29"/>
      <c r="L416" s="29"/>
    </row>
    <row r="417" spans="1:12" ht="15">
      <c r="A417" s="90"/>
      <c r="B417" s="103" t="s">
        <v>61</v>
      </c>
      <c r="C417" s="95"/>
      <c r="D417" s="126">
        <v>0</v>
      </c>
      <c r="E417" s="126">
        <v>0</v>
      </c>
      <c r="F417" s="126">
        <v>0</v>
      </c>
      <c r="G417" s="126">
        <v>0</v>
      </c>
      <c r="H417" s="126">
        <v>0</v>
      </c>
      <c r="I417" s="126">
        <v>0</v>
      </c>
      <c r="J417" s="126">
        <v>0</v>
      </c>
      <c r="K417" s="126">
        <v>0</v>
      </c>
      <c r="L417" s="126">
        <v>0</v>
      </c>
    </row>
    <row r="418" spans="1:12" ht="15">
      <c r="A418" s="1"/>
      <c r="B418" s="50" t="s">
        <v>97</v>
      </c>
      <c r="C418" s="150">
        <v>2403001</v>
      </c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1:12" ht="15">
      <c r="A419" s="90"/>
      <c r="B419" s="103" t="s">
        <v>61</v>
      </c>
      <c r="C419" s="95"/>
      <c r="D419" s="126">
        <v>0</v>
      </c>
      <c r="E419" s="126">
        <v>0</v>
      </c>
      <c r="F419" s="126">
        <v>0</v>
      </c>
      <c r="G419" s="126">
        <v>0</v>
      </c>
      <c r="H419" s="126">
        <v>0</v>
      </c>
      <c r="I419" s="126">
        <v>0</v>
      </c>
      <c r="J419" s="126">
        <v>0</v>
      </c>
      <c r="K419" s="126">
        <v>0</v>
      </c>
      <c r="L419" s="126">
        <v>0</v>
      </c>
    </row>
    <row r="420" spans="1:12" ht="15">
      <c r="A420" s="1"/>
      <c r="B420" s="50" t="s">
        <v>98</v>
      </c>
      <c r="C420" s="150">
        <v>2404001</v>
      </c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1:12" ht="15">
      <c r="A421" s="90"/>
      <c r="B421" s="103" t="s">
        <v>61</v>
      </c>
      <c r="C421" s="95"/>
      <c r="D421" s="126">
        <v>0</v>
      </c>
      <c r="E421" s="126">
        <v>0</v>
      </c>
      <c r="F421" s="126">
        <v>0</v>
      </c>
      <c r="G421" s="126">
        <v>0</v>
      </c>
      <c r="H421" s="126">
        <v>0</v>
      </c>
      <c r="I421" s="126">
        <v>0</v>
      </c>
      <c r="J421" s="126">
        <v>0</v>
      </c>
      <c r="K421" s="126">
        <v>0</v>
      </c>
      <c r="L421" s="126">
        <v>0</v>
      </c>
    </row>
    <row r="422" spans="1:12" ht="15">
      <c r="A422" s="1"/>
      <c r="B422" s="50" t="s">
        <v>99</v>
      </c>
      <c r="C422" s="150">
        <v>2405001</v>
      </c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1:12" ht="15">
      <c r="A423" s="90"/>
      <c r="B423" s="103" t="s">
        <v>61</v>
      </c>
      <c r="C423" s="95"/>
      <c r="D423" s="126">
        <v>0</v>
      </c>
      <c r="E423" s="126">
        <v>0</v>
      </c>
      <c r="F423" s="126">
        <v>0</v>
      </c>
      <c r="G423" s="126">
        <v>0</v>
      </c>
      <c r="H423" s="126">
        <v>0</v>
      </c>
      <c r="I423" s="126">
        <v>0</v>
      </c>
      <c r="J423" s="126">
        <v>0</v>
      </c>
      <c r="K423" s="126">
        <v>0</v>
      </c>
      <c r="L423" s="126">
        <v>0</v>
      </c>
    </row>
    <row r="424" spans="1:12" ht="15">
      <c r="A424" s="1"/>
      <c r="B424" s="50" t="s">
        <v>100</v>
      </c>
      <c r="C424" s="150">
        <v>2406001</v>
      </c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1:12" ht="15">
      <c r="A425" s="90"/>
      <c r="B425" s="103" t="s">
        <v>61</v>
      </c>
      <c r="C425" s="95"/>
      <c r="D425" s="126">
        <v>0</v>
      </c>
      <c r="E425" s="126">
        <v>0</v>
      </c>
      <c r="F425" s="126">
        <v>0</v>
      </c>
      <c r="G425" s="126">
        <v>0</v>
      </c>
      <c r="H425" s="126">
        <v>0</v>
      </c>
      <c r="I425" s="126">
        <v>0</v>
      </c>
      <c r="J425" s="126">
        <v>0</v>
      </c>
      <c r="K425" s="126">
        <v>0</v>
      </c>
      <c r="L425" s="126">
        <v>0</v>
      </c>
    </row>
    <row r="426" spans="1:12" ht="15">
      <c r="A426" s="1"/>
      <c r="B426" s="50" t="s">
        <v>101</v>
      </c>
      <c r="C426" s="150">
        <v>2407001</v>
      </c>
      <c r="D426" s="108"/>
      <c r="E426" s="108">
        <v>4865</v>
      </c>
      <c r="F426" s="187"/>
      <c r="G426" s="187"/>
      <c r="H426" s="108">
        <v>2000</v>
      </c>
      <c r="I426" s="108">
        <f>H426*35%</f>
        <v>700</v>
      </c>
      <c r="J426" s="108">
        <f>H426*25%</f>
        <v>500</v>
      </c>
      <c r="K426" s="108">
        <f>H426*20%</f>
        <v>400</v>
      </c>
      <c r="L426" s="108">
        <f>H426*20%</f>
        <v>400</v>
      </c>
    </row>
    <row r="427" spans="1:12" ht="15">
      <c r="A427" s="90"/>
      <c r="B427" s="103" t="s">
        <v>61</v>
      </c>
      <c r="C427" s="95"/>
      <c r="D427" s="126">
        <f>SUM(D426)</f>
        <v>0</v>
      </c>
      <c r="E427" s="126">
        <f aca="true" t="shared" si="99" ref="E427:L427">SUM(E426)</f>
        <v>4865</v>
      </c>
      <c r="F427" s="126">
        <f t="shared" si="99"/>
        <v>0</v>
      </c>
      <c r="G427" s="126">
        <f t="shared" si="99"/>
        <v>0</v>
      </c>
      <c r="H427" s="126">
        <f t="shared" si="99"/>
        <v>2000</v>
      </c>
      <c r="I427" s="126">
        <f t="shared" si="99"/>
        <v>700</v>
      </c>
      <c r="J427" s="126">
        <f t="shared" si="99"/>
        <v>500</v>
      </c>
      <c r="K427" s="126">
        <f t="shared" si="99"/>
        <v>400</v>
      </c>
      <c r="L427" s="126">
        <f t="shared" si="99"/>
        <v>400</v>
      </c>
    </row>
    <row r="428" spans="1:12" ht="15">
      <c r="A428" s="1"/>
      <c r="B428" s="50" t="s">
        <v>102</v>
      </c>
      <c r="C428" s="150"/>
      <c r="D428" s="29"/>
      <c r="E428" s="29"/>
      <c r="F428" s="60"/>
      <c r="G428" s="60"/>
      <c r="H428" s="16"/>
      <c r="I428" s="60"/>
      <c r="J428" s="29"/>
      <c r="K428" s="29"/>
      <c r="L428" s="29"/>
    </row>
    <row r="429" spans="1:12" ht="15">
      <c r="A429" s="1"/>
      <c r="B429" s="59" t="s">
        <v>320</v>
      </c>
      <c r="C429" s="150">
        <v>2408001</v>
      </c>
      <c r="D429" s="29"/>
      <c r="E429" s="29"/>
      <c r="F429" s="29"/>
      <c r="G429" s="29"/>
      <c r="H429" s="29"/>
      <c r="I429" s="29"/>
      <c r="J429" s="29"/>
      <c r="K429" s="29"/>
      <c r="L429" s="29"/>
    </row>
    <row r="430" spans="1:12" ht="15">
      <c r="A430" s="1"/>
      <c r="B430" s="59" t="s">
        <v>236</v>
      </c>
      <c r="C430" s="150">
        <v>2408002</v>
      </c>
      <c r="D430" s="29"/>
      <c r="E430" s="29"/>
      <c r="F430" s="29"/>
      <c r="G430" s="29"/>
      <c r="H430" s="29"/>
      <c r="I430" s="29"/>
      <c r="J430" s="29"/>
      <c r="K430" s="29"/>
      <c r="L430" s="29"/>
    </row>
    <row r="431" spans="1:12" ht="15">
      <c r="A431" s="90"/>
      <c r="B431" s="103" t="s">
        <v>61</v>
      </c>
      <c r="C431" s="95"/>
      <c r="D431" s="126">
        <f>SUM(D429:D430)</f>
        <v>0</v>
      </c>
      <c r="E431" s="126">
        <f aca="true" t="shared" si="100" ref="E431:L431">SUM(E429:E430)</f>
        <v>0</v>
      </c>
      <c r="F431" s="126">
        <f t="shared" si="100"/>
        <v>0</v>
      </c>
      <c r="G431" s="126">
        <f t="shared" si="100"/>
        <v>0</v>
      </c>
      <c r="H431" s="126">
        <f t="shared" si="100"/>
        <v>0</v>
      </c>
      <c r="I431" s="126">
        <f t="shared" si="100"/>
        <v>0</v>
      </c>
      <c r="J431" s="126">
        <f t="shared" si="100"/>
        <v>0</v>
      </c>
      <c r="K431" s="126">
        <f t="shared" si="100"/>
        <v>0</v>
      </c>
      <c r="L431" s="126">
        <f t="shared" si="100"/>
        <v>0</v>
      </c>
    </row>
    <row r="432" spans="1:12" ht="15">
      <c r="A432" s="172"/>
      <c r="B432" s="180" t="s">
        <v>103</v>
      </c>
      <c r="C432" s="169"/>
      <c r="D432" s="167">
        <f>D415+D417+D419+D421+D423+D425+D427+D431</f>
        <v>0</v>
      </c>
      <c r="E432" s="167">
        <f aca="true" t="shared" si="101" ref="E432:L432">E415+E417+E419+E421+E423+E425+E427+E431</f>
        <v>4865</v>
      </c>
      <c r="F432" s="167">
        <f t="shared" si="101"/>
        <v>0</v>
      </c>
      <c r="G432" s="167">
        <f t="shared" si="101"/>
        <v>0</v>
      </c>
      <c r="H432" s="167">
        <f t="shared" si="101"/>
        <v>2000</v>
      </c>
      <c r="I432" s="167">
        <f t="shared" si="101"/>
        <v>700</v>
      </c>
      <c r="J432" s="167">
        <f t="shared" si="101"/>
        <v>500</v>
      </c>
      <c r="K432" s="167">
        <f t="shared" si="101"/>
        <v>400</v>
      </c>
      <c r="L432" s="167">
        <f t="shared" si="101"/>
        <v>400</v>
      </c>
    </row>
    <row r="433" spans="1:12" ht="15">
      <c r="A433" s="1">
        <v>5</v>
      </c>
      <c r="B433" s="23" t="s">
        <v>104</v>
      </c>
      <c r="C433" s="206"/>
      <c r="D433" s="16"/>
      <c r="E433" s="29"/>
      <c r="F433" s="60"/>
      <c r="G433" s="60"/>
      <c r="H433" s="16"/>
      <c r="I433" s="29"/>
      <c r="J433" s="29"/>
      <c r="K433" s="29"/>
      <c r="L433" s="29"/>
    </row>
    <row r="434" spans="1:12" ht="15">
      <c r="A434" s="1">
        <v>5.1</v>
      </c>
      <c r="B434" s="61" t="s">
        <v>174</v>
      </c>
      <c r="C434" s="206"/>
      <c r="D434" s="16"/>
      <c r="E434" s="29"/>
      <c r="F434" s="60"/>
      <c r="G434" s="60"/>
      <c r="H434" s="16"/>
      <c r="I434" s="29"/>
      <c r="J434" s="29"/>
      <c r="K434" s="29"/>
      <c r="L434" s="29"/>
    </row>
    <row r="435" spans="1:12" ht="15">
      <c r="A435" s="1"/>
      <c r="B435" s="50" t="s">
        <v>313</v>
      </c>
      <c r="C435" s="207">
        <v>2501001</v>
      </c>
      <c r="D435" s="108">
        <v>0</v>
      </c>
      <c r="E435" s="108">
        <v>5000</v>
      </c>
      <c r="F435" s="187">
        <v>0</v>
      </c>
      <c r="G435" s="187">
        <v>0</v>
      </c>
      <c r="H435" s="108">
        <v>200000</v>
      </c>
      <c r="I435" s="108">
        <f>H435*35%</f>
        <v>70000</v>
      </c>
      <c r="J435" s="108">
        <f>H435*25%</f>
        <v>50000</v>
      </c>
      <c r="K435" s="108">
        <f>H435*20%</f>
        <v>40000</v>
      </c>
      <c r="L435" s="108">
        <f>H435*20%</f>
        <v>40000</v>
      </c>
    </row>
    <row r="436" spans="1:12" ht="15">
      <c r="A436" s="1"/>
      <c r="B436" s="50" t="s">
        <v>314</v>
      </c>
      <c r="C436" s="207">
        <v>2501002</v>
      </c>
      <c r="D436" s="108">
        <v>0</v>
      </c>
      <c r="E436" s="108">
        <v>0</v>
      </c>
      <c r="F436" s="187">
        <v>0</v>
      </c>
      <c r="G436" s="187">
        <v>54090</v>
      </c>
      <c r="H436" s="108">
        <v>200000</v>
      </c>
      <c r="I436" s="108">
        <f>H436*35%</f>
        <v>70000</v>
      </c>
      <c r="J436" s="108">
        <f>H436*25%</f>
        <v>50000</v>
      </c>
      <c r="K436" s="108">
        <f>H436*20%</f>
        <v>40000</v>
      </c>
      <c r="L436" s="108">
        <f>H436*20%</f>
        <v>40000</v>
      </c>
    </row>
    <row r="437" spans="1:12" ht="15">
      <c r="A437" s="90"/>
      <c r="B437" s="103" t="s">
        <v>61</v>
      </c>
      <c r="C437" s="95"/>
      <c r="D437" s="126">
        <f>SUM(D435:D436)</f>
        <v>0</v>
      </c>
      <c r="E437" s="126">
        <f aca="true" t="shared" si="102" ref="E437:L437">SUM(E435:E436)</f>
        <v>5000</v>
      </c>
      <c r="F437" s="126">
        <f t="shared" si="102"/>
        <v>0</v>
      </c>
      <c r="G437" s="126">
        <f t="shared" si="102"/>
        <v>54090</v>
      </c>
      <c r="H437" s="126">
        <f t="shared" si="102"/>
        <v>400000</v>
      </c>
      <c r="I437" s="126">
        <f t="shared" si="102"/>
        <v>140000</v>
      </c>
      <c r="J437" s="126">
        <f t="shared" si="102"/>
        <v>100000</v>
      </c>
      <c r="K437" s="126">
        <f t="shared" si="102"/>
        <v>80000</v>
      </c>
      <c r="L437" s="126">
        <f t="shared" si="102"/>
        <v>80000</v>
      </c>
    </row>
    <row r="438" spans="1:12" ht="15">
      <c r="A438" s="1">
        <v>5.2</v>
      </c>
      <c r="B438" s="61" t="s">
        <v>105</v>
      </c>
      <c r="C438" s="207"/>
      <c r="D438" s="29"/>
      <c r="E438" s="29"/>
      <c r="F438" s="60"/>
      <c r="G438" s="60"/>
      <c r="H438" s="16"/>
      <c r="I438" s="29"/>
      <c r="J438" s="29"/>
      <c r="K438" s="29"/>
      <c r="L438" s="29"/>
    </row>
    <row r="439" spans="1:12" ht="15">
      <c r="A439" s="1"/>
      <c r="B439" s="50" t="s">
        <v>315</v>
      </c>
      <c r="C439" s="207">
        <v>2502001</v>
      </c>
      <c r="D439" s="108">
        <v>0</v>
      </c>
      <c r="E439" s="108">
        <v>142087</v>
      </c>
      <c r="F439" s="187">
        <v>0</v>
      </c>
      <c r="G439" s="187">
        <v>0</v>
      </c>
      <c r="H439" s="108">
        <v>200000</v>
      </c>
      <c r="I439" s="108">
        <f>H439*35%</f>
        <v>70000</v>
      </c>
      <c r="J439" s="108">
        <f>H439*25%</f>
        <v>50000</v>
      </c>
      <c r="K439" s="108">
        <f>H439*20%</f>
        <v>40000</v>
      </c>
      <c r="L439" s="108">
        <f>H439*20%</f>
        <v>40000</v>
      </c>
    </row>
    <row r="440" spans="1:12" ht="15">
      <c r="A440" s="1"/>
      <c r="B440" s="50" t="s">
        <v>321</v>
      </c>
      <c r="C440" s="207">
        <v>2502002</v>
      </c>
      <c r="D440" s="108">
        <v>2000000</v>
      </c>
      <c r="E440" s="108">
        <v>303275</v>
      </c>
      <c r="F440" s="187">
        <v>0</v>
      </c>
      <c r="G440" s="187">
        <v>110728</v>
      </c>
      <c r="H440" s="108">
        <v>100000</v>
      </c>
      <c r="I440" s="108">
        <f>H440*35%</f>
        <v>35000</v>
      </c>
      <c r="J440" s="108">
        <f>H440*25%</f>
        <v>25000</v>
      </c>
      <c r="K440" s="108">
        <f>H440*20%</f>
        <v>20000</v>
      </c>
      <c r="L440" s="108">
        <f>H440*20%</f>
        <v>20000</v>
      </c>
    </row>
    <row r="441" spans="1:12" ht="15">
      <c r="A441" s="1"/>
      <c r="B441" s="50" t="s">
        <v>316</v>
      </c>
      <c r="C441" s="207">
        <v>2502003</v>
      </c>
      <c r="D441" s="108">
        <v>400000</v>
      </c>
      <c r="E441" s="108"/>
      <c r="F441" s="187">
        <v>0</v>
      </c>
      <c r="G441" s="187">
        <v>65967</v>
      </c>
      <c r="H441" s="108">
        <v>50000</v>
      </c>
      <c r="I441" s="108">
        <f>H441*35%</f>
        <v>17500</v>
      </c>
      <c r="J441" s="108">
        <f>H441*25%</f>
        <v>12500</v>
      </c>
      <c r="K441" s="108">
        <f>H441*20%</f>
        <v>10000</v>
      </c>
      <c r="L441" s="108">
        <f>H441*20%</f>
        <v>10000</v>
      </c>
    </row>
    <row r="442" spans="1:12" ht="15">
      <c r="A442" s="90"/>
      <c r="B442" s="103" t="s">
        <v>61</v>
      </c>
      <c r="C442" s="95"/>
      <c r="D442" s="126">
        <f>SUM(D439:D441)</f>
        <v>2400000</v>
      </c>
      <c r="E442" s="126">
        <f aca="true" t="shared" si="103" ref="E442:L442">SUM(E439:E441)</f>
        <v>445362</v>
      </c>
      <c r="F442" s="126">
        <f t="shared" si="103"/>
        <v>0</v>
      </c>
      <c r="G442" s="126">
        <f t="shared" si="103"/>
        <v>176695</v>
      </c>
      <c r="H442" s="126">
        <f t="shared" si="103"/>
        <v>350000</v>
      </c>
      <c r="I442" s="126">
        <f t="shared" si="103"/>
        <v>122500</v>
      </c>
      <c r="J442" s="126">
        <f t="shared" si="103"/>
        <v>87500</v>
      </c>
      <c r="K442" s="126">
        <f t="shared" si="103"/>
        <v>70000</v>
      </c>
      <c r="L442" s="126">
        <f t="shared" si="103"/>
        <v>70000</v>
      </c>
    </row>
    <row r="443" spans="1:12" ht="15">
      <c r="A443" s="1">
        <v>5.3</v>
      </c>
      <c r="B443" s="50" t="s">
        <v>106</v>
      </c>
      <c r="C443" s="207">
        <v>2503000</v>
      </c>
      <c r="D443" s="108"/>
      <c r="E443" s="108"/>
      <c r="F443" s="108"/>
      <c r="G443" s="108">
        <v>520697</v>
      </c>
      <c r="H443" s="108">
        <v>10000</v>
      </c>
      <c r="I443" s="108">
        <f>H443*35%</f>
        <v>3500</v>
      </c>
      <c r="J443" s="108">
        <f>H443*25%</f>
        <v>2500</v>
      </c>
      <c r="K443" s="108">
        <f>H443*20%</f>
        <v>2000</v>
      </c>
      <c r="L443" s="108">
        <f>H443*20%</f>
        <v>2000</v>
      </c>
    </row>
    <row r="444" spans="1:12" ht="15">
      <c r="A444" s="90"/>
      <c r="B444" s="103" t="s">
        <v>61</v>
      </c>
      <c r="C444" s="95"/>
      <c r="D444" s="126">
        <v>0</v>
      </c>
      <c r="E444" s="126">
        <v>0</v>
      </c>
      <c r="F444" s="126">
        <v>0</v>
      </c>
      <c r="G444" s="126">
        <v>0</v>
      </c>
      <c r="H444" s="126">
        <v>0</v>
      </c>
      <c r="I444" s="126">
        <v>0</v>
      </c>
      <c r="J444" s="126">
        <v>0</v>
      </c>
      <c r="K444" s="126">
        <v>0</v>
      </c>
      <c r="L444" s="126">
        <v>0</v>
      </c>
    </row>
    <row r="445" spans="1:12" ht="15">
      <c r="A445" s="172"/>
      <c r="B445" s="180" t="s">
        <v>107</v>
      </c>
      <c r="C445" s="169"/>
      <c r="D445" s="167">
        <f>D437+D442+D444</f>
        <v>2400000</v>
      </c>
      <c r="E445" s="167">
        <f aca="true" t="shared" si="104" ref="E445:L445">E437+E442+E444</f>
        <v>450362</v>
      </c>
      <c r="F445" s="167">
        <f t="shared" si="104"/>
        <v>0</v>
      </c>
      <c r="G445" s="167">
        <f t="shared" si="104"/>
        <v>230785</v>
      </c>
      <c r="H445" s="167">
        <f t="shared" si="104"/>
        <v>750000</v>
      </c>
      <c r="I445" s="167">
        <f t="shared" si="104"/>
        <v>262500</v>
      </c>
      <c r="J445" s="167">
        <f t="shared" si="104"/>
        <v>187500</v>
      </c>
      <c r="K445" s="167">
        <f t="shared" si="104"/>
        <v>150000</v>
      </c>
      <c r="L445" s="167">
        <f t="shared" si="104"/>
        <v>150000</v>
      </c>
    </row>
    <row r="446" spans="1:12" ht="15">
      <c r="A446" s="1">
        <v>6</v>
      </c>
      <c r="B446" s="23" t="s">
        <v>30</v>
      </c>
      <c r="C446" s="149"/>
      <c r="D446" s="16"/>
      <c r="E446" s="29"/>
      <c r="F446" s="60"/>
      <c r="G446" s="60"/>
      <c r="H446" s="16"/>
      <c r="I446" s="60"/>
      <c r="J446" s="29"/>
      <c r="K446" s="29"/>
      <c r="L446" s="29"/>
    </row>
    <row r="447" spans="1:12" ht="15">
      <c r="A447" s="1"/>
      <c r="B447" s="50" t="s">
        <v>517</v>
      </c>
      <c r="C447" s="150">
        <v>2601000</v>
      </c>
      <c r="D447" s="29">
        <v>0</v>
      </c>
      <c r="E447" s="108">
        <v>0</v>
      </c>
      <c r="F447" s="108">
        <v>0</v>
      </c>
      <c r="G447" s="108">
        <v>0</v>
      </c>
      <c r="H447" s="108">
        <v>0</v>
      </c>
      <c r="I447" s="108">
        <v>0</v>
      </c>
      <c r="J447" s="108">
        <v>0</v>
      </c>
      <c r="K447" s="108">
        <v>0</v>
      </c>
      <c r="L447" s="108">
        <v>0</v>
      </c>
    </row>
    <row r="448" spans="1:12" ht="15">
      <c r="A448" s="90"/>
      <c r="B448" s="103" t="s">
        <v>61</v>
      </c>
      <c r="C448" s="95"/>
      <c r="D448" s="86">
        <f aca="true" t="shared" si="105" ref="D448:L448">SUM(D447:D447)</f>
        <v>0</v>
      </c>
      <c r="E448" s="126">
        <f t="shared" si="105"/>
        <v>0</v>
      </c>
      <c r="F448" s="126">
        <f t="shared" si="105"/>
        <v>0</v>
      </c>
      <c r="G448" s="126">
        <f t="shared" si="105"/>
        <v>0</v>
      </c>
      <c r="H448" s="126">
        <f t="shared" si="105"/>
        <v>0</v>
      </c>
      <c r="I448" s="126">
        <f t="shared" si="105"/>
        <v>0</v>
      </c>
      <c r="J448" s="126">
        <f t="shared" si="105"/>
        <v>0</v>
      </c>
      <c r="K448" s="126">
        <f t="shared" si="105"/>
        <v>0</v>
      </c>
      <c r="L448" s="126">
        <f t="shared" si="105"/>
        <v>0</v>
      </c>
    </row>
    <row r="449" spans="1:12" ht="15">
      <c r="A449" s="1"/>
      <c r="B449" s="50" t="s">
        <v>108</v>
      </c>
      <c r="C449" s="150">
        <v>2602000</v>
      </c>
      <c r="D449" s="29"/>
      <c r="E449" s="127"/>
      <c r="F449" s="108"/>
      <c r="G449" s="108"/>
      <c r="H449" s="108"/>
      <c r="I449" s="108"/>
      <c r="J449" s="108"/>
      <c r="K449" s="108"/>
      <c r="L449" s="108"/>
    </row>
    <row r="450" spans="1:12" ht="15">
      <c r="A450" s="90"/>
      <c r="B450" s="103" t="s">
        <v>61</v>
      </c>
      <c r="C450" s="95"/>
      <c r="D450" s="86">
        <f>SUM(D449)</f>
        <v>0</v>
      </c>
      <c r="E450" s="126">
        <f aca="true" t="shared" si="106" ref="E450:L450">SUM(E449)</f>
        <v>0</v>
      </c>
      <c r="F450" s="126">
        <f t="shared" si="106"/>
        <v>0</v>
      </c>
      <c r="G450" s="126">
        <f t="shared" si="106"/>
        <v>0</v>
      </c>
      <c r="H450" s="126">
        <f t="shared" si="106"/>
        <v>0</v>
      </c>
      <c r="I450" s="126">
        <f t="shared" si="106"/>
        <v>0</v>
      </c>
      <c r="J450" s="126">
        <f t="shared" si="106"/>
        <v>0</v>
      </c>
      <c r="K450" s="126">
        <f t="shared" si="106"/>
        <v>0</v>
      </c>
      <c r="L450" s="126">
        <f t="shared" si="106"/>
        <v>0</v>
      </c>
    </row>
    <row r="451" spans="1:12" ht="15">
      <c r="A451" s="1"/>
      <c r="B451" s="50" t="s">
        <v>109</v>
      </c>
      <c r="C451" s="150">
        <v>2603000</v>
      </c>
      <c r="D451" s="29"/>
      <c r="E451" s="108"/>
      <c r="F451" s="108"/>
      <c r="G451" s="108"/>
      <c r="H451" s="108"/>
      <c r="I451" s="108"/>
      <c r="J451" s="108"/>
      <c r="K451" s="108"/>
      <c r="L451" s="108"/>
    </row>
    <row r="452" spans="1:12" ht="15">
      <c r="A452" s="90"/>
      <c r="B452" s="103" t="s">
        <v>61</v>
      </c>
      <c r="C452" s="95"/>
      <c r="D452" s="86">
        <v>0</v>
      </c>
      <c r="E452" s="126">
        <v>0</v>
      </c>
      <c r="F452" s="126">
        <v>0</v>
      </c>
      <c r="G452" s="126">
        <v>0</v>
      </c>
      <c r="H452" s="126">
        <v>0</v>
      </c>
      <c r="I452" s="126">
        <v>0</v>
      </c>
      <c r="J452" s="126">
        <v>0</v>
      </c>
      <c r="K452" s="126">
        <v>0</v>
      </c>
      <c r="L452" s="126">
        <v>0</v>
      </c>
    </row>
    <row r="453" spans="1:12" ht="15">
      <c r="A453" s="172"/>
      <c r="B453" s="256" t="s">
        <v>35</v>
      </c>
      <c r="C453" s="257"/>
      <c r="D453" s="136">
        <f>D448+D450+D452</f>
        <v>0</v>
      </c>
      <c r="E453" s="167">
        <f aca="true" t="shared" si="107" ref="E453:L453">E448+E450+E452</f>
        <v>0</v>
      </c>
      <c r="F453" s="167">
        <f t="shared" si="107"/>
        <v>0</v>
      </c>
      <c r="G453" s="167">
        <f t="shared" si="107"/>
        <v>0</v>
      </c>
      <c r="H453" s="167">
        <f t="shared" si="107"/>
        <v>0</v>
      </c>
      <c r="I453" s="167">
        <f t="shared" si="107"/>
        <v>0</v>
      </c>
      <c r="J453" s="167">
        <f t="shared" si="107"/>
        <v>0</v>
      </c>
      <c r="K453" s="167">
        <f t="shared" si="107"/>
        <v>0</v>
      </c>
      <c r="L453" s="167">
        <f t="shared" si="107"/>
        <v>0</v>
      </c>
    </row>
    <row r="454" spans="1:12" ht="15">
      <c r="A454" s="1">
        <v>7</v>
      </c>
      <c r="B454" s="23" t="s">
        <v>110</v>
      </c>
      <c r="C454" s="149"/>
      <c r="D454" s="16"/>
      <c r="E454" s="29"/>
      <c r="F454" s="60"/>
      <c r="G454" s="60"/>
      <c r="H454" s="16"/>
      <c r="I454" s="60"/>
      <c r="J454" s="29"/>
      <c r="K454" s="29"/>
      <c r="L454" s="29"/>
    </row>
    <row r="455" spans="1:12" ht="15">
      <c r="A455" s="1"/>
      <c r="B455" s="50" t="s">
        <v>111</v>
      </c>
      <c r="C455" s="150">
        <v>271100</v>
      </c>
      <c r="D455" s="29"/>
      <c r="E455" s="29"/>
      <c r="F455" s="29"/>
      <c r="G455" s="29"/>
      <c r="H455" s="29"/>
      <c r="I455" s="109">
        <f>H455*35%</f>
        <v>0</v>
      </c>
      <c r="J455" s="109">
        <f>H455*25%</f>
        <v>0</v>
      </c>
      <c r="K455" s="109">
        <f>H455*20%</f>
        <v>0</v>
      </c>
      <c r="L455" s="109">
        <f>H455*20%</f>
        <v>0</v>
      </c>
    </row>
    <row r="456" spans="1:12" ht="15">
      <c r="A456" s="90"/>
      <c r="B456" s="103" t="s">
        <v>61</v>
      </c>
      <c r="C456" s="95"/>
      <c r="D456" s="126">
        <v>0</v>
      </c>
      <c r="E456" s="126">
        <v>0</v>
      </c>
      <c r="F456" s="126">
        <v>0</v>
      </c>
      <c r="G456" s="126">
        <v>0</v>
      </c>
      <c r="H456" s="126">
        <v>0</v>
      </c>
      <c r="I456" s="126">
        <v>0</v>
      </c>
      <c r="J456" s="126">
        <v>0</v>
      </c>
      <c r="K456" s="126">
        <v>0</v>
      </c>
      <c r="L456" s="126">
        <v>0</v>
      </c>
    </row>
    <row r="457" spans="1:12" ht="15">
      <c r="A457" s="1"/>
      <c r="B457" s="50" t="s">
        <v>112</v>
      </c>
      <c r="C457" s="150">
        <v>2712000</v>
      </c>
      <c r="D457" s="29"/>
      <c r="E457" s="29"/>
      <c r="F457" s="29"/>
      <c r="G457" s="29"/>
      <c r="H457" s="29"/>
      <c r="I457" s="29"/>
      <c r="J457" s="29"/>
      <c r="K457" s="29"/>
      <c r="L457" s="29"/>
    </row>
    <row r="458" spans="1:12" ht="15">
      <c r="A458" s="90"/>
      <c r="B458" s="103" t="s">
        <v>61</v>
      </c>
      <c r="C458" s="95"/>
      <c r="D458" s="126">
        <v>0</v>
      </c>
      <c r="E458" s="126">
        <v>0</v>
      </c>
      <c r="F458" s="126">
        <v>0</v>
      </c>
      <c r="G458" s="126">
        <v>0</v>
      </c>
      <c r="H458" s="126">
        <v>0</v>
      </c>
      <c r="I458" s="126">
        <v>0</v>
      </c>
      <c r="J458" s="126">
        <v>0</v>
      </c>
      <c r="K458" s="126">
        <v>0</v>
      </c>
      <c r="L458" s="126">
        <v>0</v>
      </c>
    </row>
    <row r="459" spans="1:12" ht="15">
      <c r="A459" s="1"/>
      <c r="B459" s="59" t="s">
        <v>113</v>
      </c>
      <c r="C459" s="207">
        <v>2718001</v>
      </c>
      <c r="D459" s="108">
        <v>310000</v>
      </c>
      <c r="E459" s="108"/>
      <c r="F459" s="187"/>
      <c r="G459" s="108">
        <v>52291</v>
      </c>
      <c r="H459" s="108">
        <v>50000</v>
      </c>
      <c r="I459" s="108">
        <f>H459*35%</f>
        <v>17500</v>
      </c>
      <c r="J459" s="108">
        <f>H459*25%</f>
        <v>12500</v>
      </c>
      <c r="K459" s="108">
        <f>H459*20%</f>
        <v>10000</v>
      </c>
      <c r="L459" s="108">
        <f>H459*20%</f>
        <v>10000</v>
      </c>
    </row>
    <row r="460" spans="1:12" ht="15">
      <c r="A460" s="1"/>
      <c r="B460" s="59" t="s">
        <v>175</v>
      </c>
      <c r="C460" s="207">
        <v>2718003</v>
      </c>
      <c r="D460" s="108">
        <v>27000</v>
      </c>
      <c r="E460" s="108"/>
      <c r="F460" s="108">
        <v>29000</v>
      </c>
      <c r="G460" s="108">
        <v>4000</v>
      </c>
      <c r="H460" s="108">
        <v>20000</v>
      </c>
      <c r="I460" s="108">
        <f>H460*35%</f>
        <v>7000</v>
      </c>
      <c r="J460" s="108">
        <f>H460*25%</f>
        <v>5000</v>
      </c>
      <c r="K460" s="108">
        <f>H460*20%</f>
        <v>4000</v>
      </c>
      <c r="L460" s="108">
        <f>H460*20%</f>
        <v>4000</v>
      </c>
    </row>
    <row r="461" spans="1:12" ht="15">
      <c r="A461" s="90"/>
      <c r="B461" s="103" t="s">
        <v>61</v>
      </c>
      <c r="C461" s="95"/>
      <c r="D461" s="126">
        <f>SUM(D455:D460)</f>
        <v>337000</v>
      </c>
      <c r="E461" s="126">
        <f aca="true" t="shared" si="108" ref="E461:L461">SUM(E455:E460)</f>
        <v>0</v>
      </c>
      <c r="F461" s="126">
        <f t="shared" si="108"/>
        <v>29000</v>
      </c>
      <c r="G461" s="126">
        <f t="shared" si="108"/>
        <v>56291</v>
      </c>
      <c r="H461" s="126">
        <f t="shared" si="108"/>
        <v>70000</v>
      </c>
      <c r="I461" s="126">
        <f t="shared" si="108"/>
        <v>24500</v>
      </c>
      <c r="J461" s="126">
        <f t="shared" si="108"/>
        <v>17500</v>
      </c>
      <c r="K461" s="126">
        <f t="shared" si="108"/>
        <v>14000</v>
      </c>
      <c r="L461" s="126">
        <f t="shared" si="108"/>
        <v>14000</v>
      </c>
    </row>
    <row r="462" spans="1:12" ht="15">
      <c r="A462" s="172"/>
      <c r="B462" s="180" t="s">
        <v>114</v>
      </c>
      <c r="C462" s="169"/>
      <c r="D462" s="167">
        <f>D456+D458+D461</f>
        <v>337000</v>
      </c>
      <c r="E462" s="167">
        <f aca="true" t="shared" si="109" ref="E462:L462">E456+E458+E461</f>
        <v>0</v>
      </c>
      <c r="F462" s="167">
        <f t="shared" si="109"/>
        <v>29000</v>
      </c>
      <c r="G462" s="167">
        <f t="shared" si="109"/>
        <v>56291</v>
      </c>
      <c r="H462" s="167">
        <f t="shared" si="109"/>
        <v>70000</v>
      </c>
      <c r="I462" s="167">
        <f t="shared" si="109"/>
        <v>24500</v>
      </c>
      <c r="J462" s="167">
        <f t="shared" si="109"/>
        <v>17500</v>
      </c>
      <c r="K462" s="167">
        <f t="shared" si="109"/>
        <v>14000</v>
      </c>
      <c r="L462" s="167">
        <f t="shared" si="109"/>
        <v>14000</v>
      </c>
    </row>
    <row r="463" spans="1:12" ht="15">
      <c r="A463" s="1">
        <v>8</v>
      </c>
      <c r="B463" s="23" t="s">
        <v>115</v>
      </c>
      <c r="C463" s="149"/>
      <c r="D463" s="16"/>
      <c r="E463" s="29"/>
      <c r="F463" s="29"/>
      <c r="G463" s="60"/>
      <c r="H463" s="16"/>
      <c r="I463" s="29"/>
      <c r="J463" s="29"/>
      <c r="K463" s="29"/>
      <c r="L463" s="29"/>
    </row>
    <row r="464" spans="1:12" ht="15">
      <c r="A464" s="1"/>
      <c r="B464" s="28" t="s">
        <v>180</v>
      </c>
      <c r="C464" s="150">
        <v>2904001</v>
      </c>
      <c r="D464" s="29"/>
      <c r="E464" s="29"/>
      <c r="F464" s="29"/>
      <c r="G464" s="60"/>
      <c r="H464" s="29"/>
      <c r="I464" s="29"/>
      <c r="J464" s="29"/>
      <c r="K464" s="29"/>
      <c r="L464" s="29"/>
    </row>
    <row r="465" spans="1:12" ht="15">
      <c r="A465" s="1"/>
      <c r="B465" s="28" t="s">
        <v>116</v>
      </c>
      <c r="C465" s="150">
        <v>2910000</v>
      </c>
      <c r="D465" s="29"/>
      <c r="E465" s="29"/>
      <c r="F465" s="29"/>
      <c r="G465" s="29"/>
      <c r="H465" s="29"/>
      <c r="I465" s="29"/>
      <c r="J465" s="29"/>
      <c r="K465" s="29"/>
      <c r="L465" s="29"/>
    </row>
    <row r="466" spans="1:12" ht="15">
      <c r="A466" s="1"/>
      <c r="B466" s="28" t="s">
        <v>117</v>
      </c>
      <c r="C466" s="150">
        <v>2920000</v>
      </c>
      <c r="D466" s="29"/>
      <c r="E466" s="29"/>
      <c r="F466" s="29"/>
      <c r="G466" s="29"/>
      <c r="H466" s="29"/>
      <c r="I466" s="29"/>
      <c r="J466" s="29"/>
      <c r="K466" s="29"/>
      <c r="L466" s="29"/>
    </row>
    <row r="467" spans="1:12" ht="15">
      <c r="A467" s="172"/>
      <c r="B467" s="180" t="s">
        <v>118</v>
      </c>
      <c r="C467" s="169"/>
      <c r="D467" s="136">
        <f>SUM(D464:D466)</f>
        <v>0</v>
      </c>
      <c r="E467" s="136">
        <f aca="true" t="shared" si="110" ref="E467:L467">SUM(E464:E466)</f>
        <v>0</v>
      </c>
      <c r="F467" s="136">
        <f t="shared" si="110"/>
        <v>0</v>
      </c>
      <c r="G467" s="136">
        <f t="shared" si="110"/>
        <v>0</v>
      </c>
      <c r="H467" s="136">
        <f t="shared" si="110"/>
        <v>0</v>
      </c>
      <c r="I467" s="136">
        <f t="shared" si="110"/>
        <v>0</v>
      </c>
      <c r="J467" s="136">
        <f t="shared" si="110"/>
        <v>0</v>
      </c>
      <c r="K467" s="136">
        <f t="shared" si="110"/>
        <v>0</v>
      </c>
      <c r="L467" s="136">
        <f t="shared" si="110"/>
        <v>0</v>
      </c>
    </row>
    <row r="468" spans="1:12" ht="15">
      <c r="A468" s="189"/>
      <c r="B468" s="190" t="s">
        <v>176</v>
      </c>
      <c r="C468" s="191"/>
      <c r="D468" s="88">
        <f aca="true" t="shared" si="111" ref="D468:L468">D467+D462+D453+D445+D432+D412+D317+D246</f>
        <v>185517656</v>
      </c>
      <c r="E468" s="88">
        <f t="shared" si="111"/>
        <v>91387729</v>
      </c>
      <c r="F468" s="88">
        <f t="shared" si="111"/>
        <v>61305000</v>
      </c>
      <c r="G468" s="88">
        <f t="shared" si="111"/>
        <v>91720073</v>
      </c>
      <c r="H468" s="88">
        <f t="shared" si="111"/>
        <v>100433000</v>
      </c>
      <c r="I468" s="88">
        <f t="shared" si="111"/>
        <v>35144550</v>
      </c>
      <c r="J468" s="88">
        <f t="shared" si="111"/>
        <v>25105750</v>
      </c>
      <c r="K468" s="88">
        <f t="shared" si="111"/>
        <v>20084600</v>
      </c>
      <c r="L468" s="88">
        <f t="shared" si="111"/>
        <v>20084600</v>
      </c>
    </row>
    <row r="469" spans="1:12" ht="15">
      <c r="A469" s="216">
        <v>9</v>
      </c>
      <c r="B469" s="217" t="s">
        <v>391</v>
      </c>
      <c r="C469" s="218"/>
      <c r="D469" s="219"/>
      <c r="E469" s="219"/>
      <c r="F469" s="219"/>
      <c r="G469" s="219"/>
      <c r="H469" s="219" t="s">
        <v>530</v>
      </c>
      <c r="I469" s="219"/>
      <c r="J469" s="219"/>
      <c r="K469" s="16"/>
      <c r="L469" s="16"/>
    </row>
    <row r="470" spans="1:12" ht="15">
      <c r="A470" s="220"/>
      <c r="B470" s="221" t="s">
        <v>392</v>
      </c>
      <c r="C470" s="222">
        <v>3502005</v>
      </c>
      <c r="D470" s="223"/>
      <c r="E470" s="223"/>
      <c r="F470" s="223"/>
      <c r="G470" s="223"/>
      <c r="H470" s="223"/>
      <c r="I470" s="223"/>
      <c r="J470" s="223"/>
      <c r="K470" s="29"/>
      <c r="L470" s="29"/>
    </row>
    <row r="471" spans="1:12" ht="15">
      <c r="A471" s="220"/>
      <c r="B471" s="221" t="s">
        <v>400</v>
      </c>
      <c r="C471" s="222">
        <v>3502009</v>
      </c>
      <c r="D471" s="223"/>
      <c r="E471" s="223"/>
      <c r="F471" s="223"/>
      <c r="G471" s="223"/>
      <c r="H471" s="223">
        <v>1607730</v>
      </c>
      <c r="I471" s="223"/>
      <c r="J471" s="223"/>
      <c r="K471" s="29"/>
      <c r="L471" s="29"/>
    </row>
    <row r="472" spans="1:12" ht="15">
      <c r="A472" s="220"/>
      <c r="B472" s="221" t="s">
        <v>531</v>
      </c>
      <c r="C472" s="224">
        <v>3502016</v>
      </c>
      <c r="D472" s="223"/>
      <c r="E472" s="225"/>
      <c r="F472" s="225"/>
      <c r="G472" s="225"/>
      <c r="H472" s="225">
        <v>82680100</v>
      </c>
      <c r="I472" s="225"/>
      <c r="J472" s="225"/>
      <c r="K472" s="25"/>
      <c r="L472" s="25"/>
    </row>
    <row r="473" spans="1:12" ht="15">
      <c r="A473" s="220"/>
      <c r="B473" s="221" t="s">
        <v>532</v>
      </c>
      <c r="C473" s="224">
        <v>3502020</v>
      </c>
      <c r="D473" s="223"/>
      <c r="E473" s="223"/>
      <c r="F473" s="223"/>
      <c r="G473" s="223"/>
      <c r="H473" s="223">
        <v>100550</v>
      </c>
      <c r="I473" s="223"/>
      <c r="J473" s="223"/>
      <c r="K473" s="29"/>
      <c r="L473" s="29"/>
    </row>
    <row r="474" spans="1:12" ht="15">
      <c r="A474" s="220"/>
      <c r="B474" s="221" t="s">
        <v>401</v>
      </c>
      <c r="C474" s="224">
        <v>3502023</v>
      </c>
      <c r="D474" s="223"/>
      <c r="E474" s="223"/>
      <c r="F474" s="223"/>
      <c r="G474" s="223"/>
      <c r="H474" s="223">
        <v>687160</v>
      </c>
      <c r="I474" s="223"/>
      <c r="J474" s="223"/>
      <c r="K474" s="29"/>
      <c r="L474" s="29"/>
    </row>
    <row r="475" spans="1:12" ht="15">
      <c r="A475" s="220"/>
      <c r="B475" s="221" t="s">
        <v>402</v>
      </c>
      <c r="C475" s="224">
        <v>3502024</v>
      </c>
      <c r="D475" s="223"/>
      <c r="E475" s="223"/>
      <c r="F475" s="223"/>
      <c r="G475" s="223"/>
      <c r="H475" s="223">
        <v>296460</v>
      </c>
      <c r="I475" s="223"/>
      <c r="J475" s="223"/>
      <c r="K475" s="29"/>
      <c r="L475" s="29"/>
    </row>
    <row r="476" spans="1:12" ht="15">
      <c r="A476" s="220"/>
      <c r="B476" s="221" t="s">
        <v>395</v>
      </c>
      <c r="C476" s="224">
        <v>3502026</v>
      </c>
      <c r="D476" s="223"/>
      <c r="E476" s="223"/>
      <c r="F476" s="225"/>
      <c r="G476" s="225"/>
      <c r="H476" s="225"/>
      <c r="I476" s="225"/>
      <c r="J476" s="225"/>
      <c r="K476" s="25"/>
      <c r="L476" s="25"/>
    </row>
    <row r="477" spans="1:12" ht="15">
      <c r="A477" s="220"/>
      <c r="B477" s="221" t="s">
        <v>396</v>
      </c>
      <c r="C477" s="224">
        <v>3502032</v>
      </c>
      <c r="D477" s="223"/>
      <c r="E477" s="225"/>
      <c r="F477" s="225"/>
      <c r="G477" s="225"/>
      <c r="H477" s="225"/>
      <c r="I477" s="225"/>
      <c r="J477" s="225"/>
      <c r="K477" s="25"/>
      <c r="L477" s="25"/>
    </row>
    <row r="478" spans="1:12" ht="15">
      <c r="A478" s="220"/>
      <c r="B478" s="221" t="s">
        <v>397</v>
      </c>
      <c r="C478" s="224">
        <v>3502033</v>
      </c>
      <c r="D478" s="223">
        <v>402114</v>
      </c>
      <c r="E478" s="223"/>
      <c r="F478" s="225"/>
      <c r="G478" s="225"/>
      <c r="H478" s="225"/>
      <c r="I478" s="225"/>
      <c r="J478" s="225"/>
      <c r="K478" s="25"/>
      <c r="L478" s="25"/>
    </row>
    <row r="479" spans="1:12" ht="15">
      <c r="A479" s="220"/>
      <c r="B479" s="221" t="s">
        <v>533</v>
      </c>
      <c r="C479" s="226">
        <v>3502034</v>
      </c>
      <c r="D479" s="223">
        <v>48812</v>
      </c>
      <c r="E479" s="223"/>
      <c r="F479" s="223"/>
      <c r="G479" s="223"/>
      <c r="H479" s="223">
        <v>1585400</v>
      </c>
      <c r="I479" s="223"/>
      <c r="J479" s="223"/>
      <c r="K479" s="29"/>
      <c r="L479" s="29"/>
    </row>
    <row r="480" spans="1:12" ht="15">
      <c r="A480" s="227"/>
      <c r="B480" s="221" t="s">
        <v>399</v>
      </c>
      <c r="C480" s="226">
        <v>3502035</v>
      </c>
      <c r="D480" s="228">
        <v>1250074</v>
      </c>
      <c r="E480" s="228"/>
      <c r="F480" s="228"/>
      <c r="G480" s="228"/>
      <c r="H480" s="228">
        <v>2140350</v>
      </c>
      <c r="I480" s="228"/>
      <c r="J480" s="228"/>
      <c r="K480" s="33"/>
      <c r="L480" s="33"/>
    </row>
    <row r="481" spans="1:12" ht="15">
      <c r="A481" s="229"/>
      <c r="B481" s="221" t="s">
        <v>403</v>
      </c>
      <c r="C481" s="226">
        <v>3502042</v>
      </c>
      <c r="D481" s="225"/>
      <c r="E481" s="225"/>
      <c r="F481" s="225"/>
      <c r="G481" s="225"/>
      <c r="H481" s="225">
        <v>584600</v>
      </c>
      <c r="I481" s="225"/>
      <c r="J481" s="225"/>
      <c r="K481" s="25"/>
      <c r="L481" s="25"/>
    </row>
    <row r="482" spans="1:12" ht="15">
      <c r="A482" s="64"/>
      <c r="B482" s="44" t="s">
        <v>404</v>
      </c>
      <c r="C482" s="138"/>
      <c r="D482" s="3">
        <f>SUM(D470:D481)</f>
        <v>1701000</v>
      </c>
      <c r="E482" s="3">
        <f aca="true" t="shared" si="112" ref="E482:L482">SUM(E470:E481)</f>
        <v>0</v>
      </c>
      <c r="F482" s="3">
        <f t="shared" si="112"/>
        <v>0</v>
      </c>
      <c r="G482" s="3">
        <f t="shared" si="112"/>
        <v>0</v>
      </c>
      <c r="H482" s="3">
        <f t="shared" si="112"/>
        <v>89682350</v>
      </c>
      <c r="I482" s="3">
        <f t="shared" si="112"/>
        <v>0</v>
      </c>
      <c r="J482" s="3">
        <f t="shared" si="112"/>
        <v>0</v>
      </c>
      <c r="K482" s="3">
        <f t="shared" si="112"/>
        <v>0</v>
      </c>
      <c r="L482" s="3">
        <f t="shared" si="112"/>
        <v>0</v>
      </c>
    </row>
    <row r="483" spans="1:12" ht="15">
      <c r="A483" s="53" t="s">
        <v>119</v>
      </c>
      <c r="B483" s="6"/>
      <c r="C483" s="25"/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5.75">
      <c r="A484" s="24"/>
      <c r="B484" s="266" t="s">
        <v>120</v>
      </c>
      <c r="C484" s="267"/>
      <c r="D484" s="267"/>
      <c r="E484" s="267"/>
      <c r="F484" s="267"/>
      <c r="G484" s="268"/>
      <c r="H484" s="7"/>
      <c r="I484" s="7"/>
      <c r="J484" s="7"/>
      <c r="K484" s="7"/>
      <c r="L484" s="7"/>
    </row>
    <row r="485" spans="1:12" ht="15">
      <c r="A485" s="24"/>
      <c r="B485" s="260" t="s">
        <v>177</v>
      </c>
      <c r="C485" s="261"/>
      <c r="D485" s="261"/>
      <c r="E485" s="261"/>
      <c r="F485" s="261"/>
      <c r="G485" s="262"/>
      <c r="H485" s="55">
        <f>H704</f>
        <v>104118395</v>
      </c>
      <c r="I485" s="7"/>
      <c r="J485" s="7"/>
      <c r="K485" s="7"/>
      <c r="L485" s="7"/>
    </row>
    <row r="486" spans="1:12" ht="15">
      <c r="A486" s="26"/>
      <c r="B486" s="263" t="s">
        <v>538</v>
      </c>
      <c r="C486" s="264"/>
      <c r="D486" s="264"/>
      <c r="E486" s="264"/>
      <c r="F486" s="264"/>
      <c r="G486" s="265"/>
      <c r="H486" s="7"/>
      <c r="I486" s="7"/>
      <c r="J486" s="7"/>
      <c r="K486" s="7"/>
      <c r="L486" s="7"/>
    </row>
    <row r="487" spans="1:12" ht="57.75" customHeight="1">
      <c r="A487" s="269" t="s">
        <v>2</v>
      </c>
      <c r="B487" s="271" t="s">
        <v>3</v>
      </c>
      <c r="C487" s="249" t="s">
        <v>5</v>
      </c>
      <c r="D487" s="249" t="s">
        <v>6</v>
      </c>
      <c r="E487" s="249" t="s">
        <v>7</v>
      </c>
      <c r="F487" s="249" t="s">
        <v>8</v>
      </c>
      <c r="G487" s="249" t="s">
        <v>9</v>
      </c>
      <c r="H487" s="249" t="s">
        <v>10</v>
      </c>
      <c r="I487" s="259" t="s">
        <v>11</v>
      </c>
      <c r="J487" s="259"/>
      <c r="K487" s="259"/>
      <c r="L487" s="259"/>
    </row>
    <row r="488" spans="1:12" ht="15" hidden="1">
      <c r="A488" s="270"/>
      <c r="B488" s="271"/>
      <c r="C488" s="249"/>
      <c r="D488" s="249"/>
      <c r="E488" s="249"/>
      <c r="F488" s="249"/>
      <c r="G488" s="249"/>
      <c r="H488" s="249"/>
      <c r="I488" s="140" t="s">
        <v>12</v>
      </c>
      <c r="J488" s="140" t="s">
        <v>13</v>
      </c>
      <c r="K488" s="140" t="s">
        <v>14</v>
      </c>
      <c r="L488" s="140" t="s">
        <v>15</v>
      </c>
    </row>
    <row r="489" spans="1:12" ht="15">
      <c r="A489" s="1"/>
      <c r="B489" s="38" t="s">
        <v>121</v>
      </c>
      <c r="C489" s="139"/>
      <c r="D489" s="25"/>
      <c r="E489" s="25"/>
      <c r="F489" s="25"/>
      <c r="G489" s="25"/>
      <c r="H489" s="25"/>
      <c r="I489" s="25"/>
      <c r="J489" s="25"/>
      <c r="K489" s="25"/>
      <c r="L489" s="25"/>
    </row>
    <row r="490" spans="1:12" ht="15">
      <c r="A490" s="1">
        <v>1</v>
      </c>
      <c r="B490" s="23" t="s">
        <v>122</v>
      </c>
      <c r="C490" s="66"/>
      <c r="D490" s="29"/>
      <c r="E490" s="29"/>
      <c r="F490" s="114"/>
      <c r="G490" s="29"/>
      <c r="H490" s="29"/>
      <c r="I490" s="29"/>
      <c r="J490" s="29"/>
      <c r="K490" s="29"/>
      <c r="L490" s="29"/>
    </row>
    <row r="491" spans="1:12" ht="15">
      <c r="A491" s="65">
        <v>1.1</v>
      </c>
      <c r="B491" s="34" t="s">
        <v>123</v>
      </c>
      <c r="C491" s="66"/>
      <c r="D491" s="29"/>
      <c r="E491" s="29"/>
      <c r="F491" s="114"/>
      <c r="G491" s="29"/>
      <c r="H491" s="29"/>
      <c r="I491" s="29"/>
      <c r="J491" s="29"/>
      <c r="K491" s="29"/>
      <c r="L491" s="29"/>
    </row>
    <row r="492" spans="1:12" ht="15">
      <c r="A492" s="1"/>
      <c r="B492" s="28" t="s">
        <v>123</v>
      </c>
      <c r="C492" s="67">
        <v>4101001</v>
      </c>
      <c r="D492" s="108">
        <v>0</v>
      </c>
      <c r="E492" s="108">
        <v>0</v>
      </c>
      <c r="F492" s="132">
        <v>0</v>
      </c>
      <c r="G492" s="108">
        <v>0</v>
      </c>
      <c r="H492" s="108">
        <v>0</v>
      </c>
      <c r="I492" s="108">
        <v>0</v>
      </c>
      <c r="J492" s="108">
        <v>0</v>
      </c>
      <c r="K492" s="108">
        <v>0</v>
      </c>
      <c r="L492" s="108">
        <v>0</v>
      </c>
    </row>
    <row r="493" spans="1:12" ht="15">
      <c r="A493" s="1"/>
      <c r="B493" s="28" t="s">
        <v>425</v>
      </c>
      <c r="C493" s="67">
        <v>4101002</v>
      </c>
      <c r="D493" s="108">
        <v>1000000</v>
      </c>
      <c r="E493" s="108">
        <v>0</v>
      </c>
      <c r="F493" s="132">
        <v>300000</v>
      </c>
      <c r="G493" s="108">
        <v>0</v>
      </c>
      <c r="H493" s="108">
        <v>1500000</v>
      </c>
      <c r="I493" s="108">
        <f>H493*35%</f>
        <v>525000</v>
      </c>
      <c r="J493" s="108">
        <f>H493*25%</f>
        <v>375000</v>
      </c>
      <c r="K493" s="108">
        <f>H493*20%</f>
        <v>300000</v>
      </c>
      <c r="L493" s="108">
        <f>H493*20%</f>
        <v>300000</v>
      </c>
    </row>
    <row r="494" spans="1:12" ht="15">
      <c r="A494" s="1"/>
      <c r="B494" s="28" t="s">
        <v>426</v>
      </c>
      <c r="C494" s="67">
        <v>4101003</v>
      </c>
      <c r="D494" s="108">
        <v>0</v>
      </c>
      <c r="E494" s="108">
        <v>1110269</v>
      </c>
      <c r="F494" s="132">
        <v>0</v>
      </c>
      <c r="G494" s="108">
        <v>357494</v>
      </c>
      <c r="H494" s="108">
        <v>5000000</v>
      </c>
      <c r="I494" s="108">
        <f>H494*35%</f>
        <v>1750000</v>
      </c>
      <c r="J494" s="108">
        <f>H494*25%</f>
        <v>1250000</v>
      </c>
      <c r="K494" s="108">
        <f>H494*20%</f>
        <v>1000000</v>
      </c>
      <c r="L494" s="108">
        <f>H494*20%</f>
        <v>1000000</v>
      </c>
    </row>
    <row r="495" spans="1:12" ht="15">
      <c r="A495" s="1"/>
      <c r="B495" s="28" t="s">
        <v>432</v>
      </c>
      <c r="C495" s="67">
        <v>4101004</v>
      </c>
      <c r="D495" s="108">
        <v>0</v>
      </c>
      <c r="E495" s="108">
        <v>0</v>
      </c>
      <c r="F495" s="132">
        <v>0</v>
      </c>
      <c r="G495" s="108">
        <v>0</v>
      </c>
      <c r="H495" s="108">
        <v>0</v>
      </c>
      <c r="I495" s="108">
        <v>0</v>
      </c>
      <c r="J495" s="108">
        <v>0</v>
      </c>
      <c r="K495" s="108">
        <v>0</v>
      </c>
      <c r="L495" s="108">
        <v>0</v>
      </c>
    </row>
    <row r="496" spans="1:12" ht="15">
      <c r="A496" s="1"/>
      <c r="B496" s="103" t="s">
        <v>61</v>
      </c>
      <c r="C496" s="93"/>
      <c r="D496" s="86">
        <f>SUM(D492:D495)</f>
        <v>1000000</v>
      </c>
      <c r="E496" s="86">
        <f aca="true" t="shared" si="113" ref="E496:L496">SUM(E492:E495)</f>
        <v>1110269</v>
      </c>
      <c r="F496" s="86">
        <f t="shared" si="113"/>
        <v>300000</v>
      </c>
      <c r="G496" s="86">
        <f t="shared" si="113"/>
        <v>357494</v>
      </c>
      <c r="H496" s="86">
        <f t="shared" si="113"/>
        <v>6500000</v>
      </c>
      <c r="I496" s="86">
        <f t="shared" si="113"/>
        <v>2275000</v>
      </c>
      <c r="J496" s="86">
        <f t="shared" si="113"/>
        <v>1625000</v>
      </c>
      <c r="K496" s="86">
        <f t="shared" si="113"/>
        <v>1300000</v>
      </c>
      <c r="L496" s="86">
        <f t="shared" si="113"/>
        <v>1300000</v>
      </c>
    </row>
    <row r="497" spans="1:12" ht="15">
      <c r="A497" s="65">
        <v>1.2</v>
      </c>
      <c r="B497" s="61" t="s">
        <v>124</v>
      </c>
      <c r="C497" s="66"/>
      <c r="D497" s="29"/>
      <c r="E497" s="29"/>
      <c r="F497" s="114"/>
      <c r="G497" s="29"/>
      <c r="H497" s="29"/>
      <c r="I497" s="29"/>
      <c r="J497" s="29"/>
      <c r="K497" s="29"/>
      <c r="L497" s="29"/>
    </row>
    <row r="498" spans="1:12" ht="15">
      <c r="A498" s="1"/>
      <c r="B498" s="28" t="s">
        <v>235</v>
      </c>
      <c r="C498" s="67">
        <v>4102001</v>
      </c>
      <c r="D498" s="108">
        <v>0</v>
      </c>
      <c r="E498" s="108">
        <v>0</v>
      </c>
      <c r="F498" s="108">
        <v>0</v>
      </c>
      <c r="G498" s="196">
        <v>0</v>
      </c>
      <c r="H498" s="108">
        <v>1000000</v>
      </c>
      <c r="I498" s="108">
        <f>H498*35%</f>
        <v>350000</v>
      </c>
      <c r="J498" s="108">
        <f>H498*25%</f>
        <v>250000</v>
      </c>
      <c r="K498" s="108">
        <f>H498*20%</f>
        <v>200000</v>
      </c>
      <c r="L498" s="108">
        <f>H498*20%</f>
        <v>200000</v>
      </c>
    </row>
    <row r="499" spans="1:12" ht="15">
      <c r="A499" s="1"/>
      <c r="B499" s="28" t="s">
        <v>277</v>
      </c>
      <c r="C499" s="67">
        <v>4102002</v>
      </c>
      <c r="D499" s="108">
        <v>0</v>
      </c>
      <c r="E499" s="108">
        <v>0</v>
      </c>
      <c r="F499" s="108">
        <v>0</v>
      </c>
      <c r="G499" s="196">
        <v>0</v>
      </c>
      <c r="H499" s="108">
        <v>1000000</v>
      </c>
      <c r="I499" s="108">
        <f>H499*35%</f>
        <v>350000</v>
      </c>
      <c r="J499" s="108">
        <f>H499*25%</f>
        <v>250000</v>
      </c>
      <c r="K499" s="108">
        <f>H499*20%</f>
        <v>200000</v>
      </c>
      <c r="L499" s="108">
        <f>H499*20%</f>
        <v>200000</v>
      </c>
    </row>
    <row r="500" spans="1:12" ht="15">
      <c r="A500" s="1"/>
      <c r="B500" s="28" t="s">
        <v>427</v>
      </c>
      <c r="C500" s="67">
        <v>4102003</v>
      </c>
      <c r="D500" s="108">
        <v>0</v>
      </c>
      <c r="E500" s="108">
        <v>0</v>
      </c>
      <c r="F500" s="108">
        <v>0</v>
      </c>
      <c r="G500" s="196">
        <v>0</v>
      </c>
      <c r="H500" s="108">
        <v>2000000</v>
      </c>
      <c r="I500" s="108">
        <f>H500*35%</f>
        <v>700000</v>
      </c>
      <c r="J500" s="108">
        <f>H500*25%</f>
        <v>500000</v>
      </c>
      <c r="K500" s="108">
        <f>H500*20%</f>
        <v>400000</v>
      </c>
      <c r="L500" s="108">
        <f>H500*20%</f>
        <v>400000</v>
      </c>
    </row>
    <row r="501" spans="1:12" ht="15">
      <c r="A501" s="1"/>
      <c r="B501" s="28" t="s">
        <v>278</v>
      </c>
      <c r="C501" s="68">
        <v>4102004</v>
      </c>
      <c r="D501" s="108">
        <v>0</v>
      </c>
      <c r="E501" s="108">
        <v>0</v>
      </c>
      <c r="F501" s="108">
        <v>0</v>
      </c>
      <c r="G501" s="108">
        <v>0</v>
      </c>
      <c r="H501" s="108">
        <v>0</v>
      </c>
      <c r="I501" s="108">
        <f aca="true" t="shared" si="114" ref="I501:I506">H501*35%</f>
        <v>0</v>
      </c>
      <c r="J501" s="108">
        <f aca="true" t="shared" si="115" ref="J501:J506">H501*25%</f>
        <v>0</v>
      </c>
      <c r="K501" s="108">
        <f aca="true" t="shared" si="116" ref="K501:K506">H501*20%</f>
        <v>0</v>
      </c>
      <c r="L501" s="108">
        <f aca="true" t="shared" si="117" ref="L501:L506">H501*20%</f>
        <v>0</v>
      </c>
    </row>
    <row r="502" spans="1:12" ht="15">
      <c r="A502" s="1"/>
      <c r="B502" s="28" t="s">
        <v>428</v>
      </c>
      <c r="C502" s="69">
        <v>4102005</v>
      </c>
      <c r="D502" s="108">
        <v>0</v>
      </c>
      <c r="E502" s="108"/>
      <c r="F502" s="108">
        <v>0</v>
      </c>
      <c r="G502" s="108">
        <v>142697</v>
      </c>
      <c r="H502" s="108">
        <v>500000</v>
      </c>
      <c r="I502" s="108">
        <f t="shared" si="114"/>
        <v>175000</v>
      </c>
      <c r="J502" s="108">
        <f t="shared" si="115"/>
        <v>125000</v>
      </c>
      <c r="K502" s="108">
        <f t="shared" si="116"/>
        <v>100000</v>
      </c>
      <c r="L502" s="108">
        <f t="shared" si="117"/>
        <v>100000</v>
      </c>
    </row>
    <row r="503" spans="1:12" ht="15">
      <c r="A503" s="1"/>
      <c r="B503" s="28" t="s">
        <v>429</v>
      </c>
      <c r="C503" s="69">
        <v>4102007</v>
      </c>
      <c r="D503" s="108">
        <v>7500000</v>
      </c>
      <c r="E503" s="108">
        <v>1250899</v>
      </c>
      <c r="F503" s="132">
        <v>1500000</v>
      </c>
      <c r="G503" s="108">
        <v>2572602</v>
      </c>
      <c r="H503" s="108">
        <v>1500000</v>
      </c>
      <c r="I503" s="108">
        <f t="shared" si="114"/>
        <v>525000</v>
      </c>
      <c r="J503" s="108">
        <f t="shared" si="115"/>
        <v>375000</v>
      </c>
      <c r="K503" s="108">
        <f t="shared" si="116"/>
        <v>300000</v>
      </c>
      <c r="L503" s="108">
        <f t="shared" si="117"/>
        <v>300000</v>
      </c>
    </row>
    <row r="504" spans="1:12" ht="15">
      <c r="A504" s="1"/>
      <c r="B504" s="28" t="s">
        <v>430</v>
      </c>
      <c r="C504" s="69">
        <v>4102008</v>
      </c>
      <c r="D504" s="108">
        <v>3000000</v>
      </c>
      <c r="E504" s="108">
        <v>222673</v>
      </c>
      <c r="F504" s="132">
        <v>1000000</v>
      </c>
      <c r="G504" s="108">
        <v>0</v>
      </c>
      <c r="H504" s="108">
        <v>500000</v>
      </c>
      <c r="I504" s="108">
        <f t="shared" si="114"/>
        <v>175000</v>
      </c>
      <c r="J504" s="108">
        <f t="shared" si="115"/>
        <v>125000</v>
      </c>
      <c r="K504" s="108">
        <f t="shared" si="116"/>
        <v>100000</v>
      </c>
      <c r="L504" s="108">
        <f t="shared" si="117"/>
        <v>100000</v>
      </c>
    </row>
    <row r="505" spans="1:12" ht="15">
      <c r="A505" s="1"/>
      <c r="B505" s="28" t="s">
        <v>439</v>
      </c>
      <c r="C505" s="69">
        <v>4102010</v>
      </c>
      <c r="D505" s="108">
        <v>0</v>
      </c>
      <c r="E505" s="108"/>
      <c r="F505" s="108">
        <v>0</v>
      </c>
      <c r="G505" s="108">
        <v>206543</v>
      </c>
      <c r="H505" s="108">
        <v>5400000</v>
      </c>
      <c r="I505" s="108">
        <f t="shared" si="114"/>
        <v>1889999.9999999998</v>
      </c>
      <c r="J505" s="108">
        <f t="shared" si="115"/>
        <v>1350000</v>
      </c>
      <c r="K505" s="108">
        <f t="shared" si="116"/>
        <v>1080000</v>
      </c>
      <c r="L505" s="108">
        <f t="shared" si="117"/>
        <v>1080000</v>
      </c>
    </row>
    <row r="506" spans="1:12" ht="15">
      <c r="A506" s="1"/>
      <c r="B506" s="28" t="s">
        <v>431</v>
      </c>
      <c r="C506" s="69">
        <v>4102010</v>
      </c>
      <c r="D506" s="108">
        <v>1200000</v>
      </c>
      <c r="E506" s="108">
        <v>3364110</v>
      </c>
      <c r="F506" s="132">
        <v>520000</v>
      </c>
      <c r="G506" s="108">
        <v>431234</v>
      </c>
      <c r="H506" s="108">
        <v>0</v>
      </c>
      <c r="I506" s="108">
        <f t="shared" si="114"/>
        <v>0</v>
      </c>
      <c r="J506" s="108">
        <f t="shared" si="115"/>
        <v>0</v>
      </c>
      <c r="K506" s="108">
        <f t="shared" si="116"/>
        <v>0</v>
      </c>
      <c r="L506" s="108">
        <f t="shared" si="117"/>
        <v>0</v>
      </c>
    </row>
    <row r="507" spans="1:12" ht="15">
      <c r="A507" s="1"/>
      <c r="B507" s="103" t="s">
        <v>61</v>
      </c>
      <c r="C507" s="93"/>
      <c r="D507" s="86">
        <f aca="true" t="shared" si="118" ref="D507:L507">SUM(D498:D506)</f>
        <v>11700000</v>
      </c>
      <c r="E507" s="86">
        <f t="shared" si="118"/>
        <v>4837682</v>
      </c>
      <c r="F507" s="86">
        <f t="shared" si="118"/>
        <v>3020000</v>
      </c>
      <c r="G507" s="86">
        <f t="shared" si="118"/>
        <v>3353076</v>
      </c>
      <c r="H507" s="86">
        <f t="shared" si="118"/>
        <v>11900000</v>
      </c>
      <c r="I507" s="86">
        <f t="shared" si="118"/>
        <v>4165000</v>
      </c>
      <c r="J507" s="86">
        <f t="shared" si="118"/>
        <v>2975000</v>
      </c>
      <c r="K507" s="86">
        <f t="shared" si="118"/>
        <v>2380000</v>
      </c>
      <c r="L507" s="86">
        <f t="shared" si="118"/>
        <v>2380000</v>
      </c>
    </row>
    <row r="508" spans="1:12" ht="15">
      <c r="A508" s="65">
        <v>1.3</v>
      </c>
      <c r="B508" s="61" t="s">
        <v>125</v>
      </c>
      <c r="C508" s="66"/>
      <c r="D508" s="29"/>
      <c r="E508" s="29"/>
      <c r="F508" s="114"/>
      <c r="G508" s="29"/>
      <c r="H508" s="29"/>
      <c r="I508" s="29"/>
      <c r="J508" s="29"/>
      <c r="K508" s="29"/>
      <c r="L508" s="29"/>
    </row>
    <row r="509" spans="1:12" ht="15">
      <c r="A509" s="1"/>
      <c r="B509" s="28" t="s">
        <v>260</v>
      </c>
      <c r="C509" s="67">
        <v>4103001</v>
      </c>
      <c r="D509" s="108">
        <v>83000000</v>
      </c>
      <c r="E509" s="108">
        <v>32802014</v>
      </c>
      <c r="F509" s="132">
        <v>1530000</v>
      </c>
      <c r="G509" s="108">
        <v>1835464</v>
      </c>
      <c r="H509" s="108">
        <v>20000000</v>
      </c>
      <c r="I509" s="108">
        <f>H509*35%</f>
        <v>7000000</v>
      </c>
      <c r="J509" s="108">
        <f>H509*25%</f>
        <v>5000000</v>
      </c>
      <c r="K509" s="108">
        <f>H509*20%</f>
        <v>4000000</v>
      </c>
      <c r="L509" s="108">
        <f>H509*20%</f>
        <v>4000000</v>
      </c>
    </row>
    <row r="510" spans="1:12" ht="15">
      <c r="A510" s="1"/>
      <c r="B510" s="28" t="s">
        <v>261</v>
      </c>
      <c r="C510" s="67">
        <v>4103002</v>
      </c>
      <c r="D510" s="108">
        <v>0</v>
      </c>
      <c r="E510" s="108">
        <v>0</v>
      </c>
      <c r="F510" s="108">
        <v>0</v>
      </c>
      <c r="G510" s="108">
        <v>0</v>
      </c>
      <c r="H510" s="108">
        <v>0</v>
      </c>
      <c r="I510" s="108">
        <f>H510*35%</f>
        <v>0</v>
      </c>
      <c r="J510" s="108">
        <f>H510*25%</f>
        <v>0</v>
      </c>
      <c r="K510" s="108">
        <f>H510*20%</f>
        <v>0</v>
      </c>
      <c r="L510" s="108">
        <f>H510*20%</f>
        <v>0</v>
      </c>
    </row>
    <row r="511" spans="1:12" ht="15">
      <c r="A511" s="1"/>
      <c r="B511" s="28" t="s">
        <v>262</v>
      </c>
      <c r="C511" s="67">
        <v>4103003</v>
      </c>
      <c r="D511" s="108">
        <v>0</v>
      </c>
      <c r="E511" s="108">
        <v>6846523</v>
      </c>
      <c r="F511" s="108">
        <v>0</v>
      </c>
      <c r="G511" s="108">
        <v>0</v>
      </c>
      <c r="H511" s="108">
        <v>0</v>
      </c>
      <c r="I511" s="108">
        <f>H511*35%</f>
        <v>0</v>
      </c>
      <c r="J511" s="108">
        <f>H511*25%</f>
        <v>0</v>
      </c>
      <c r="K511" s="108">
        <f>H511*20%</f>
        <v>0</v>
      </c>
      <c r="L511" s="108">
        <f>H511*20%</f>
        <v>0</v>
      </c>
    </row>
    <row r="512" spans="1:12" ht="15">
      <c r="A512" s="1"/>
      <c r="B512" s="28" t="s">
        <v>263</v>
      </c>
      <c r="C512" s="67">
        <v>4103004</v>
      </c>
      <c r="D512" s="108">
        <v>0</v>
      </c>
      <c r="E512" s="108">
        <v>0</v>
      </c>
      <c r="F512" s="108">
        <v>0</v>
      </c>
      <c r="G512" s="108">
        <v>0</v>
      </c>
      <c r="H512" s="108">
        <v>0</v>
      </c>
      <c r="I512" s="108">
        <f>H512*35%</f>
        <v>0</v>
      </c>
      <c r="J512" s="108">
        <f>H512*25%</f>
        <v>0</v>
      </c>
      <c r="K512" s="108">
        <f>H512*20%</f>
        <v>0</v>
      </c>
      <c r="L512" s="108">
        <f>H512*20%</f>
        <v>0</v>
      </c>
    </row>
    <row r="513" spans="1:12" ht="15">
      <c r="A513" s="1"/>
      <c r="B513" s="28" t="s">
        <v>433</v>
      </c>
      <c r="C513" s="77">
        <v>4103005</v>
      </c>
      <c r="D513" s="108">
        <v>0</v>
      </c>
      <c r="E513" s="108">
        <v>1655831</v>
      </c>
      <c r="F513" s="108">
        <v>0</v>
      </c>
      <c r="G513" s="108">
        <v>37623</v>
      </c>
      <c r="H513" s="108">
        <v>500000</v>
      </c>
      <c r="I513" s="108">
        <f>H513*35%</f>
        <v>175000</v>
      </c>
      <c r="J513" s="108">
        <f>H513*25%</f>
        <v>125000</v>
      </c>
      <c r="K513" s="108">
        <f>H513*20%</f>
        <v>100000</v>
      </c>
      <c r="L513" s="108">
        <f>H513*20%</f>
        <v>100000</v>
      </c>
    </row>
    <row r="514" spans="1:12" ht="15">
      <c r="A514" s="90"/>
      <c r="B514" s="103" t="s">
        <v>61</v>
      </c>
      <c r="C514" s="93"/>
      <c r="D514" s="86">
        <f>SUM(D509:D513)</f>
        <v>83000000</v>
      </c>
      <c r="E514" s="86">
        <f>SUM(E509:E513)</f>
        <v>41304368</v>
      </c>
      <c r="F514" s="86">
        <f>SUM(F509:F513)</f>
        <v>1530000</v>
      </c>
      <c r="G514" s="86">
        <f aca="true" t="shared" si="119" ref="G514:L514">SUM(G509:G513)</f>
        <v>1873087</v>
      </c>
      <c r="H514" s="86">
        <f t="shared" si="119"/>
        <v>20500000</v>
      </c>
      <c r="I514" s="86">
        <f t="shared" si="119"/>
        <v>7175000</v>
      </c>
      <c r="J514" s="86">
        <f t="shared" si="119"/>
        <v>5125000</v>
      </c>
      <c r="K514" s="86">
        <f t="shared" si="119"/>
        <v>4100000</v>
      </c>
      <c r="L514" s="86">
        <f t="shared" si="119"/>
        <v>4100000</v>
      </c>
    </row>
    <row r="515" spans="1:12" ht="15">
      <c r="A515" s="65">
        <v>1.4</v>
      </c>
      <c r="B515" s="61" t="s">
        <v>126</v>
      </c>
      <c r="C515" s="66"/>
      <c r="D515" s="29"/>
      <c r="E515" s="29"/>
      <c r="F515" s="114"/>
      <c r="G515" s="60"/>
      <c r="H515" s="29"/>
      <c r="I515" s="29"/>
      <c r="J515" s="29"/>
      <c r="K515" s="29"/>
      <c r="L515" s="29"/>
    </row>
    <row r="516" spans="1:12" ht="15">
      <c r="A516" s="1"/>
      <c r="B516" s="28" t="s">
        <v>264</v>
      </c>
      <c r="C516" s="67">
        <v>4103101</v>
      </c>
      <c r="D516" s="108">
        <v>0</v>
      </c>
      <c r="E516" s="108">
        <v>0</v>
      </c>
      <c r="F516" s="108">
        <v>0</v>
      </c>
      <c r="G516" s="108">
        <v>0</v>
      </c>
      <c r="H516" s="108">
        <v>7000000</v>
      </c>
      <c r="I516" s="108">
        <f>H516*35%</f>
        <v>2450000</v>
      </c>
      <c r="J516" s="108">
        <f>H516*25%</f>
        <v>1750000</v>
      </c>
      <c r="K516" s="108">
        <f>H516*20%</f>
        <v>1400000</v>
      </c>
      <c r="L516" s="108">
        <f>H516*20%</f>
        <v>1400000</v>
      </c>
    </row>
    <row r="517" spans="1:12" ht="15">
      <c r="A517" s="1"/>
      <c r="B517" s="28" t="s">
        <v>265</v>
      </c>
      <c r="C517" s="67">
        <v>4103102</v>
      </c>
      <c r="D517" s="108">
        <v>0</v>
      </c>
      <c r="E517" s="108">
        <v>264950</v>
      </c>
      <c r="F517" s="108">
        <v>0</v>
      </c>
      <c r="G517" s="108">
        <v>1193340</v>
      </c>
      <c r="H517" s="108">
        <v>2000000</v>
      </c>
      <c r="I517" s="108">
        <f>H517*35%</f>
        <v>700000</v>
      </c>
      <c r="J517" s="108">
        <f>H517*25%</f>
        <v>500000</v>
      </c>
      <c r="K517" s="108">
        <f>H517*20%</f>
        <v>400000</v>
      </c>
      <c r="L517" s="108">
        <f>H517*20%</f>
        <v>400000</v>
      </c>
    </row>
    <row r="518" spans="1:12" ht="15">
      <c r="A518" s="90"/>
      <c r="B518" s="103" t="s">
        <v>61</v>
      </c>
      <c r="C518" s="93"/>
      <c r="D518" s="86">
        <f>SUM(D516:D517)</f>
        <v>0</v>
      </c>
      <c r="E518" s="86">
        <f aca="true" t="shared" si="120" ref="E518:L518">SUM(E516:E517)</f>
        <v>264950</v>
      </c>
      <c r="F518" s="86">
        <f t="shared" si="120"/>
        <v>0</v>
      </c>
      <c r="G518" s="86">
        <f t="shared" si="120"/>
        <v>1193340</v>
      </c>
      <c r="H518" s="86">
        <f t="shared" si="120"/>
        <v>9000000</v>
      </c>
      <c r="I518" s="86">
        <f t="shared" si="120"/>
        <v>3150000</v>
      </c>
      <c r="J518" s="86">
        <f t="shared" si="120"/>
        <v>2250000</v>
      </c>
      <c r="K518" s="86">
        <f t="shared" si="120"/>
        <v>1800000</v>
      </c>
      <c r="L518" s="86">
        <f t="shared" si="120"/>
        <v>1800000</v>
      </c>
    </row>
    <row r="519" spans="1:12" ht="15">
      <c r="A519" s="65">
        <v>1.5</v>
      </c>
      <c r="B519" s="61" t="s">
        <v>127</v>
      </c>
      <c r="C519" s="66"/>
      <c r="D519" s="29"/>
      <c r="E519" s="29"/>
      <c r="F519" s="114"/>
      <c r="G519" s="60"/>
      <c r="H519" s="29"/>
      <c r="I519" s="29"/>
      <c r="J519" s="29"/>
      <c r="K519" s="29"/>
      <c r="L519" s="29"/>
    </row>
    <row r="520" spans="1:12" ht="15">
      <c r="A520" s="1"/>
      <c r="B520" s="28" t="s">
        <v>267</v>
      </c>
      <c r="C520" s="67">
        <v>4103201</v>
      </c>
      <c r="D520" s="108">
        <v>0</v>
      </c>
      <c r="E520" s="108">
        <v>0</v>
      </c>
      <c r="F520" s="108">
        <v>0</v>
      </c>
      <c r="G520" s="108">
        <v>0</v>
      </c>
      <c r="H520" s="108">
        <v>0</v>
      </c>
      <c r="I520" s="108">
        <v>0</v>
      </c>
      <c r="J520" s="108">
        <v>0</v>
      </c>
      <c r="K520" s="108">
        <v>0</v>
      </c>
      <c r="L520" s="108">
        <v>0</v>
      </c>
    </row>
    <row r="521" spans="1:12" ht="15">
      <c r="A521" s="1"/>
      <c r="B521" s="28" t="s">
        <v>268</v>
      </c>
      <c r="C521" s="67">
        <v>4103202</v>
      </c>
      <c r="D521" s="108">
        <v>0</v>
      </c>
      <c r="E521" s="108">
        <v>0</v>
      </c>
      <c r="F521" s="108">
        <v>0</v>
      </c>
      <c r="G521" s="108">
        <v>0</v>
      </c>
      <c r="H521" s="108">
        <v>0</v>
      </c>
      <c r="I521" s="108">
        <v>0</v>
      </c>
      <c r="J521" s="108">
        <v>0</v>
      </c>
      <c r="K521" s="108">
        <v>0</v>
      </c>
      <c r="L521" s="108">
        <v>0</v>
      </c>
    </row>
    <row r="522" spans="1:12" ht="15">
      <c r="A522" s="1"/>
      <c r="B522" s="28" t="s">
        <v>269</v>
      </c>
      <c r="C522" s="67">
        <v>4103203</v>
      </c>
      <c r="D522" s="108">
        <v>0</v>
      </c>
      <c r="E522" s="108">
        <v>0</v>
      </c>
      <c r="F522" s="108">
        <v>0</v>
      </c>
      <c r="G522" s="108">
        <v>0</v>
      </c>
      <c r="H522" s="108">
        <v>0</v>
      </c>
      <c r="I522" s="108">
        <v>0</v>
      </c>
      <c r="J522" s="108">
        <v>0</v>
      </c>
      <c r="K522" s="108">
        <v>0</v>
      </c>
      <c r="L522" s="108">
        <v>0</v>
      </c>
    </row>
    <row r="523" spans="1:12" ht="15">
      <c r="A523" s="1"/>
      <c r="B523" s="28" t="s">
        <v>434</v>
      </c>
      <c r="C523" s="207">
        <v>4103205</v>
      </c>
      <c r="D523" s="108">
        <v>0</v>
      </c>
      <c r="E523" s="108">
        <v>0</v>
      </c>
      <c r="F523" s="108">
        <v>0</v>
      </c>
      <c r="G523" s="108">
        <v>169598</v>
      </c>
      <c r="H523" s="108">
        <v>2500000</v>
      </c>
      <c r="I523" s="108">
        <f>H523*35%</f>
        <v>875000</v>
      </c>
      <c r="J523" s="108">
        <f>H523*25%</f>
        <v>625000</v>
      </c>
      <c r="K523" s="108">
        <f>H523*20%</f>
        <v>500000</v>
      </c>
      <c r="L523" s="108">
        <f>H523*20%</f>
        <v>500000</v>
      </c>
    </row>
    <row r="524" spans="1:12" ht="15">
      <c r="A524" s="90"/>
      <c r="B524" s="103" t="s">
        <v>61</v>
      </c>
      <c r="C524" s="93"/>
      <c r="D524" s="86">
        <f>SUM(D520:D523)</f>
        <v>0</v>
      </c>
      <c r="E524" s="86">
        <f aca="true" t="shared" si="121" ref="E524:L524">SUM(E520:E523)</f>
        <v>0</v>
      </c>
      <c r="F524" s="86">
        <f t="shared" si="121"/>
        <v>0</v>
      </c>
      <c r="G524" s="86">
        <f t="shared" si="121"/>
        <v>169598</v>
      </c>
      <c r="H524" s="86">
        <f t="shared" si="121"/>
        <v>2500000</v>
      </c>
      <c r="I524" s="86">
        <f t="shared" si="121"/>
        <v>875000</v>
      </c>
      <c r="J524" s="86">
        <f t="shared" si="121"/>
        <v>625000</v>
      </c>
      <c r="K524" s="86">
        <f t="shared" si="121"/>
        <v>500000</v>
      </c>
      <c r="L524" s="86">
        <f t="shared" si="121"/>
        <v>500000</v>
      </c>
    </row>
    <row r="525" spans="1:12" ht="15">
      <c r="A525" s="65">
        <v>1.6</v>
      </c>
      <c r="B525" s="61" t="s">
        <v>85</v>
      </c>
      <c r="C525" s="66"/>
      <c r="D525" s="29"/>
      <c r="E525" s="29"/>
      <c r="F525" s="114"/>
      <c r="G525" s="60"/>
      <c r="H525" s="29"/>
      <c r="I525" s="29"/>
      <c r="J525" s="29"/>
      <c r="K525" s="29"/>
      <c r="L525" s="29"/>
    </row>
    <row r="526" spans="1:12" ht="15">
      <c r="A526" s="1"/>
      <c r="B526" s="28" t="s">
        <v>271</v>
      </c>
      <c r="C526" s="67">
        <v>4103301</v>
      </c>
      <c r="D526" s="108">
        <v>0</v>
      </c>
      <c r="E526" s="108">
        <v>0</v>
      </c>
      <c r="F526" s="108">
        <v>0</v>
      </c>
      <c r="G526" s="108">
        <v>0</v>
      </c>
      <c r="H526" s="108">
        <v>0</v>
      </c>
      <c r="I526" s="108">
        <v>0</v>
      </c>
      <c r="J526" s="108">
        <v>0</v>
      </c>
      <c r="K526" s="108">
        <v>0</v>
      </c>
      <c r="L526" s="108">
        <v>0</v>
      </c>
    </row>
    <row r="527" spans="1:12" ht="15">
      <c r="A527" s="1"/>
      <c r="B527" s="28" t="s">
        <v>272</v>
      </c>
      <c r="C527" s="67">
        <v>4103302</v>
      </c>
      <c r="D527" s="108">
        <v>0</v>
      </c>
      <c r="E527" s="108">
        <v>0</v>
      </c>
      <c r="F527" s="108">
        <v>0</v>
      </c>
      <c r="G527" s="108">
        <v>0</v>
      </c>
      <c r="H527" s="108">
        <v>0</v>
      </c>
      <c r="I527" s="108">
        <v>0</v>
      </c>
      <c r="J527" s="108">
        <v>0</v>
      </c>
      <c r="K527" s="108">
        <v>0</v>
      </c>
      <c r="L527" s="108">
        <v>0</v>
      </c>
    </row>
    <row r="528" spans="1:12" ht="15">
      <c r="A528" s="1"/>
      <c r="B528" s="28" t="s">
        <v>435</v>
      </c>
      <c r="C528" s="67">
        <v>4103303</v>
      </c>
      <c r="D528" s="108">
        <v>0</v>
      </c>
      <c r="E528" s="108">
        <v>2000000</v>
      </c>
      <c r="F528" s="108">
        <v>0</v>
      </c>
      <c r="G528" s="108">
        <v>1256285</v>
      </c>
      <c r="H528" s="108">
        <v>10000000</v>
      </c>
      <c r="I528" s="108">
        <f>H528*35%</f>
        <v>3500000</v>
      </c>
      <c r="J528" s="108">
        <f>H528*25%</f>
        <v>2500000</v>
      </c>
      <c r="K528" s="108">
        <f>H528*20%</f>
        <v>2000000</v>
      </c>
      <c r="L528" s="108">
        <f>H528*20%</f>
        <v>2000000</v>
      </c>
    </row>
    <row r="529" spans="1:12" ht="15">
      <c r="A529" s="90"/>
      <c r="B529" s="103" t="s">
        <v>61</v>
      </c>
      <c r="C529" s="93"/>
      <c r="D529" s="86">
        <f>SUM(D526:D528)</f>
        <v>0</v>
      </c>
      <c r="E529" s="86">
        <f aca="true" t="shared" si="122" ref="E529:L529">SUM(E526:E528)</f>
        <v>2000000</v>
      </c>
      <c r="F529" s="86">
        <f t="shared" si="122"/>
        <v>0</v>
      </c>
      <c r="G529" s="86">
        <f t="shared" si="122"/>
        <v>1256285</v>
      </c>
      <c r="H529" s="86">
        <f t="shared" si="122"/>
        <v>10000000</v>
      </c>
      <c r="I529" s="86">
        <f t="shared" si="122"/>
        <v>3500000</v>
      </c>
      <c r="J529" s="86">
        <f t="shared" si="122"/>
        <v>2500000</v>
      </c>
      <c r="K529" s="86">
        <f t="shared" si="122"/>
        <v>2000000</v>
      </c>
      <c r="L529" s="86">
        <f t="shared" si="122"/>
        <v>2000000</v>
      </c>
    </row>
    <row r="530" spans="1:12" ht="15">
      <c r="A530" s="65">
        <v>1.7</v>
      </c>
      <c r="B530" s="50" t="s">
        <v>534</v>
      </c>
      <c r="C530" s="67">
        <v>4104000</v>
      </c>
      <c r="D530" s="29"/>
      <c r="E530" s="108">
        <v>181600</v>
      </c>
      <c r="F530" s="114"/>
      <c r="G530" s="60"/>
      <c r="H530" s="108">
        <v>6000000</v>
      </c>
      <c r="I530" s="108">
        <f>H530*35%</f>
        <v>2100000</v>
      </c>
      <c r="J530" s="108">
        <f>H530*25%</f>
        <v>1500000</v>
      </c>
      <c r="K530" s="108">
        <f>H530*20%</f>
        <v>1200000</v>
      </c>
      <c r="L530" s="108">
        <f>H530*20%</f>
        <v>1200000</v>
      </c>
    </row>
    <row r="531" spans="1:12" ht="15">
      <c r="A531" s="90"/>
      <c r="B531" s="103" t="s">
        <v>61</v>
      </c>
      <c r="C531" s="93"/>
      <c r="D531" s="86">
        <f>SUM(D530)</f>
        <v>0</v>
      </c>
      <c r="E531" s="86">
        <f aca="true" t="shared" si="123" ref="E531:L531">SUM(E530)</f>
        <v>181600</v>
      </c>
      <c r="F531" s="86">
        <f t="shared" si="123"/>
        <v>0</v>
      </c>
      <c r="G531" s="86">
        <f t="shared" si="123"/>
        <v>0</v>
      </c>
      <c r="H531" s="86">
        <f t="shared" si="123"/>
        <v>6000000</v>
      </c>
      <c r="I531" s="86">
        <f t="shared" si="123"/>
        <v>2100000</v>
      </c>
      <c r="J531" s="86">
        <f t="shared" si="123"/>
        <v>1500000</v>
      </c>
      <c r="K531" s="86">
        <f t="shared" si="123"/>
        <v>1200000</v>
      </c>
      <c r="L531" s="86">
        <f t="shared" si="123"/>
        <v>1200000</v>
      </c>
    </row>
    <row r="532" spans="1:12" ht="15">
      <c r="A532" s="65">
        <v>1.8</v>
      </c>
      <c r="B532" s="61" t="s">
        <v>73</v>
      </c>
      <c r="C532" s="67"/>
      <c r="D532" s="29"/>
      <c r="E532" s="29"/>
      <c r="F532" s="114"/>
      <c r="G532" s="60"/>
      <c r="H532" s="29"/>
      <c r="I532" s="29"/>
      <c r="J532" s="29"/>
      <c r="K532" s="29"/>
      <c r="L532" s="29"/>
    </row>
    <row r="533" spans="1:12" ht="15">
      <c r="A533" s="1"/>
      <c r="B533" s="28" t="s">
        <v>535</v>
      </c>
      <c r="C533" s="67">
        <v>4105001</v>
      </c>
      <c r="D533" s="108">
        <v>0</v>
      </c>
      <c r="E533" s="108">
        <v>0</v>
      </c>
      <c r="F533" s="108">
        <v>0</v>
      </c>
      <c r="G533" s="108">
        <v>0</v>
      </c>
      <c r="H533" s="108">
        <v>2100000</v>
      </c>
      <c r="I533" s="108">
        <v>0</v>
      </c>
      <c r="J533" s="108">
        <v>0</v>
      </c>
      <c r="K533" s="108">
        <v>0</v>
      </c>
      <c r="L533" s="108">
        <v>0</v>
      </c>
    </row>
    <row r="534" spans="1:12" ht="15">
      <c r="A534" s="1"/>
      <c r="B534" s="28" t="s">
        <v>288</v>
      </c>
      <c r="C534" s="67">
        <v>4105002</v>
      </c>
      <c r="D534" s="108">
        <v>0</v>
      </c>
      <c r="E534" s="108">
        <v>0</v>
      </c>
      <c r="F534" s="108">
        <v>0</v>
      </c>
      <c r="G534" s="108">
        <v>0</v>
      </c>
      <c r="H534" s="108">
        <v>0</v>
      </c>
      <c r="I534" s="108">
        <v>0</v>
      </c>
      <c r="J534" s="108">
        <v>0</v>
      </c>
      <c r="K534" s="108">
        <v>0</v>
      </c>
      <c r="L534" s="108">
        <v>0</v>
      </c>
    </row>
    <row r="535" spans="1:12" ht="15">
      <c r="A535" s="1"/>
      <c r="B535" s="28" t="s">
        <v>289</v>
      </c>
      <c r="C535" s="67">
        <v>4105003</v>
      </c>
      <c r="D535" s="108">
        <v>0</v>
      </c>
      <c r="E535" s="108">
        <v>0</v>
      </c>
      <c r="F535" s="108">
        <v>0</v>
      </c>
      <c r="G535" s="108">
        <v>0</v>
      </c>
      <c r="H535" s="108">
        <v>0</v>
      </c>
      <c r="I535" s="108">
        <v>0</v>
      </c>
      <c r="J535" s="108">
        <v>0</v>
      </c>
      <c r="K535" s="108">
        <v>0</v>
      </c>
      <c r="L535" s="108">
        <v>0</v>
      </c>
    </row>
    <row r="536" spans="1:12" ht="15">
      <c r="A536" s="1"/>
      <c r="B536" s="28" t="s">
        <v>436</v>
      </c>
      <c r="C536" s="67">
        <v>4105004</v>
      </c>
      <c r="D536" s="108">
        <v>0</v>
      </c>
      <c r="E536" s="108">
        <v>0</v>
      </c>
      <c r="F536" s="108">
        <v>0</v>
      </c>
      <c r="G536" s="108">
        <v>0</v>
      </c>
      <c r="H536" s="108">
        <v>0</v>
      </c>
      <c r="I536" s="108">
        <v>0</v>
      </c>
      <c r="J536" s="108">
        <v>0</v>
      </c>
      <c r="K536" s="108">
        <v>0</v>
      </c>
      <c r="L536" s="108">
        <v>0</v>
      </c>
    </row>
    <row r="537" spans="1:12" ht="15">
      <c r="A537" s="1"/>
      <c r="B537" s="28" t="s">
        <v>437</v>
      </c>
      <c r="C537" s="67">
        <v>4105005</v>
      </c>
      <c r="D537" s="108">
        <v>0</v>
      </c>
      <c r="E537" s="108">
        <v>0</v>
      </c>
      <c r="F537" s="108">
        <v>0</v>
      </c>
      <c r="G537" s="108">
        <v>0</v>
      </c>
      <c r="H537" s="108">
        <v>300000</v>
      </c>
      <c r="I537" s="108">
        <f>H537*35%</f>
        <v>105000</v>
      </c>
      <c r="J537" s="108">
        <f>H537*25%</f>
        <v>75000</v>
      </c>
      <c r="K537" s="108">
        <f>H537*20%</f>
        <v>60000</v>
      </c>
      <c r="L537" s="108">
        <f>H537*20%</f>
        <v>60000</v>
      </c>
    </row>
    <row r="538" spans="1:12" ht="15">
      <c r="A538" s="1"/>
      <c r="B538" s="28" t="s">
        <v>438</v>
      </c>
      <c r="C538" s="67">
        <v>4105006</v>
      </c>
      <c r="D538" s="108">
        <v>0</v>
      </c>
      <c r="E538" s="108">
        <v>0</v>
      </c>
      <c r="F538" s="108">
        <v>0</v>
      </c>
      <c r="G538" s="108">
        <v>0</v>
      </c>
      <c r="H538" s="108">
        <v>0</v>
      </c>
      <c r="I538" s="108">
        <v>0</v>
      </c>
      <c r="J538" s="108">
        <v>0</v>
      </c>
      <c r="K538" s="108">
        <v>0</v>
      </c>
      <c r="L538" s="108">
        <v>0</v>
      </c>
    </row>
    <row r="539" spans="1:12" ht="15">
      <c r="A539" s="1"/>
      <c r="B539" s="28" t="s">
        <v>293</v>
      </c>
      <c r="C539" s="67">
        <v>4105007</v>
      </c>
      <c r="D539" s="108">
        <v>0</v>
      </c>
      <c r="E539" s="108">
        <v>0</v>
      </c>
      <c r="F539" s="108">
        <v>0</v>
      </c>
      <c r="G539" s="108">
        <v>0</v>
      </c>
      <c r="H539" s="108">
        <v>0</v>
      </c>
      <c r="I539" s="108">
        <v>0</v>
      </c>
      <c r="J539" s="108">
        <v>0</v>
      </c>
      <c r="K539" s="108">
        <v>0</v>
      </c>
      <c r="L539" s="108">
        <v>0</v>
      </c>
    </row>
    <row r="540" spans="1:12" ht="15">
      <c r="A540" s="1"/>
      <c r="B540" s="28" t="s">
        <v>294</v>
      </c>
      <c r="C540" s="67">
        <v>4105008</v>
      </c>
      <c r="D540" s="108">
        <v>0</v>
      </c>
      <c r="E540" s="108">
        <v>0</v>
      </c>
      <c r="F540" s="108">
        <v>0</v>
      </c>
      <c r="G540" s="108">
        <v>0</v>
      </c>
      <c r="H540" s="108">
        <v>0</v>
      </c>
      <c r="I540" s="108">
        <v>0</v>
      </c>
      <c r="J540" s="108">
        <v>0</v>
      </c>
      <c r="K540" s="108">
        <v>0</v>
      </c>
      <c r="L540" s="108">
        <v>0</v>
      </c>
    </row>
    <row r="541" spans="1:12" ht="15">
      <c r="A541" s="90"/>
      <c r="B541" s="103" t="s">
        <v>61</v>
      </c>
      <c r="C541" s="93"/>
      <c r="D541" s="86">
        <f>SUM(D533:D540)</f>
        <v>0</v>
      </c>
      <c r="E541" s="86">
        <f aca="true" t="shared" si="124" ref="E541:L541">SUM(E533:E540)</f>
        <v>0</v>
      </c>
      <c r="F541" s="86">
        <f t="shared" si="124"/>
        <v>0</v>
      </c>
      <c r="G541" s="86">
        <f t="shared" si="124"/>
        <v>0</v>
      </c>
      <c r="H541" s="86">
        <f t="shared" si="124"/>
        <v>2400000</v>
      </c>
      <c r="I541" s="86">
        <f t="shared" si="124"/>
        <v>105000</v>
      </c>
      <c r="J541" s="86">
        <f t="shared" si="124"/>
        <v>75000</v>
      </c>
      <c r="K541" s="86">
        <f t="shared" si="124"/>
        <v>60000</v>
      </c>
      <c r="L541" s="86">
        <f t="shared" si="124"/>
        <v>60000</v>
      </c>
    </row>
    <row r="542" spans="1:12" ht="15">
      <c r="A542" s="65">
        <v>1.9</v>
      </c>
      <c r="B542" s="61" t="s">
        <v>128</v>
      </c>
      <c r="C542" s="66"/>
      <c r="D542" s="29"/>
      <c r="E542" s="29"/>
      <c r="F542" s="114"/>
      <c r="G542" s="60"/>
      <c r="H542" s="29"/>
      <c r="I542" s="29"/>
      <c r="J542" s="29"/>
      <c r="K542" s="29"/>
      <c r="L542" s="29"/>
    </row>
    <row r="543" spans="1:12" ht="15">
      <c r="A543" s="1"/>
      <c r="B543" s="28" t="s">
        <v>299</v>
      </c>
      <c r="C543" s="67">
        <v>4106001</v>
      </c>
      <c r="D543" s="108">
        <v>0</v>
      </c>
      <c r="E543" s="108">
        <v>119400</v>
      </c>
      <c r="F543" s="108">
        <v>0</v>
      </c>
      <c r="G543" s="108">
        <v>0</v>
      </c>
      <c r="H543" s="108">
        <v>800000</v>
      </c>
      <c r="I543" s="108">
        <f>H543*35%</f>
        <v>280000</v>
      </c>
      <c r="J543" s="108">
        <f>H543*25%</f>
        <v>200000</v>
      </c>
      <c r="K543" s="108">
        <f>H543*20%</f>
        <v>160000</v>
      </c>
      <c r="L543" s="108">
        <f>H543*20%</f>
        <v>160000</v>
      </c>
    </row>
    <row r="544" spans="1:12" ht="15">
      <c r="A544" s="1"/>
      <c r="B544" s="28" t="s">
        <v>300</v>
      </c>
      <c r="C544" s="67">
        <v>4106002</v>
      </c>
      <c r="D544" s="108">
        <v>2200000</v>
      </c>
      <c r="E544" s="108"/>
      <c r="F544" s="132">
        <v>200000</v>
      </c>
      <c r="G544" s="108">
        <v>0</v>
      </c>
      <c r="H544" s="108">
        <v>200000</v>
      </c>
      <c r="I544" s="108">
        <f>H544*35%</f>
        <v>70000</v>
      </c>
      <c r="J544" s="108">
        <f>H544*25%</f>
        <v>50000</v>
      </c>
      <c r="K544" s="108">
        <f>H544*20%</f>
        <v>40000</v>
      </c>
      <c r="L544" s="108">
        <f>H544*20%</f>
        <v>40000</v>
      </c>
    </row>
    <row r="545" spans="1:12" ht="15">
      <c r="A545" s="1"/>
      <c r="B545" s="28" t="s">
        <v>301</v>
      </c>
      <c r="C545" s="67">
        <v>4106003</v>
      </c>
      <c r="D545" s="108">
        <v>0</v>
      </c>
      <c r="E545" s="108">
        <v>0</v>
      </c>
      <c r="F545" s="108">
        <v>0</v>
      </c>
      <c r="G545" s="108">
        <v>0</v>
      </c>
      <c r="H545" s="108">
        <v>0</v>
      </c>
      <c r="I545" s="108">
        <v>0</v>
      </c>
      <c r="J545" s="108">
        <v>0</v>
      </c>
      <c r="K545" s="108">
        <v>0</v>
      </c>
      <c r="L545" s="108">
        <v>0</v>
      </c>
    </row>
    <row r="546" spans="1:12" ht="15">
      <c r="A546" s="1"/>
      <c r="B546" s="28" t="s">
        <v>302</v>
      </c>
      <c r="C546" s="67">
        <v>4106004</v>
      </c>
      <c r="D546" s="108">
        <v>0</v>
      </c>
      <c r="E546" s="108">
        <v>0</v>
      </c>
      <c r="F546" s="108">
        <v>0</v>
      </c>
      <c r="G546" s="108">
        <v>0</v>
      </c>
      <c r="H546" s="108">
        <v>0</v>
      </c>
      <c r="I546" s="108">
        <v>0</v>
      </c>
      <c r="J546" s="108">
        <v>0</v>
      </c>
      <c r="K546" s="108">
        <v>0</v>
      </c>
      <c r="L546" s="108">
        <v>0</v>
      </c>
    </row>
    <row r="547" spans="1:12" ht="15">
      <c r="A547" s="1"/>
      <c r="B547" s="28" t="s">
        <v>303</v>
      </c>
      <c r="C547" s="67">
        <v>4106005</v>
      </c>
      <c r="D547" s="108">
        <v>0</v>
      </c>
      <c r="E547" s="108">
        <v>0</v>
      </c>
      <c r="F547" s="108">
        <v>0</v>
      </c>
      <c r="G547" s="108">
        <v>0</v>
      </c>
      <c r="H547" s="108">
        <v>0</v>
      </c>
      <c r="I547" s="108">
        <v>0</v>
      </c>
      <c r="J547" s="108">
        <v>0</v>
      </c>
      <c r="K547" s="108">
        <v>0</v>
      </c>
      <c r="L547" s="108">
        <v>0</v>
      </c>
    </row>
    <row r="548" spans="1:12" ht="15">
      <c r="A548" s="1"/>
      <c r="B548" s="28" t="s">
        <v>304</v>
      </c>
      <c r="C548" s="67">
        <v>4106006</v>
      </c>
      <c r="D548" s="108">
        <v>0</v>
      </c>
      <c r="E548" s="108">
        <v>0</v>
      </c>
      <c r="F548" s="108">
        <v>0</v>
      </c>
      <c r="G548" s="108">
        <v>0</v>
      </c>
      <c r="H548" s="108">
        <v>0</v>
      </c>
      <c r="I548" s="108">
        <v>0</v>
      </c>
      <c r="J548" s="108">
        <v>0</v>
      </c>
      <c r="K548" s="108">
        <v>0</v>
      </c>
      <c r="L548" s="108">
        <v>0</v>
      </c>
    </row>
    <row r="549" spans="1:12" ht="15">
      <c r="A549" s="1"/>
      <c r="B549" s="28" t="s">
        <v>236</v>
      </c>
      <c r="C549" s="207">
        <v>4106008</v>
      </c>
      <c r="D549" s="108">
        <v>0</v>
      </c>
      <c r="E549" s="108">
        <v>142500</v>
      </c>
      <c r="F549" s="108">
        <v>0</v>
      </c>
      <c r="G549" s="108">
        <v>0</v>
      </c>
      <c r="H549" s="108">
        <v>0</v>
      </c>
      <c r="I549" s="108">
        <v>0</v>
      </c>
      <c r="J549" s="108">
        <v>0</v>
      </c>
      <c r="K549" s="108">
        <v>0</v>
      </c>
      <c r="L549" s="108">
        <v>0</v>
      </c>
    </row>
    <row r="550" spans="1:12" ht="15">
      <c r="A550" s="90"/>
      <c r="B550" s="103" t="s">
        <v>61</v>
      </c>
      <c r="C550" s="93"/>
      <c r="D550" s="86">
        <f>SUM(D543:D549)</f>
        <v>2200000</v>
      </c>
      <c r="E550" s="86">
        <f aca="true" t="shared" si="125" ref="E550:L550">SUM(E543:E549)</f>
        <v>261900</v>
      </c>
      <c r="F550" s="86">
        <f t="shared" si="125"/>
        <v>200000</v>
      </c>
      <c r="G550" s="86">
        <f t="shared" si="125"/>
        <v>0</v>
      </c>
      <c r="H550" s="86">
        <f t="shared" si="125"/>
        <v>1000000</v>
      </c>
      <c r="I550" s="86">
        <f t="shared" si="125"/>
        <v>350000</v>
      </c>
      <c r="J550" s="86">
        <f t="shared" si="125"/>
        <v>250000</v>
      </c>
      <c r="K550" s="86">
        <f t="shared" si="125"/>
        <v>200000</v>
      </c>
      <c r="L550" s="86">
        <f t="shared" si="125"/>
        <v>200000</v>
      </c>
    </row>
    <row r="551" spans="1:12" ht="15">
      <c r="A551" s="62">
        <v>1.1</v>
      </c>
      <c r="B551" s="61" t="s">
        <v>129</v>
      </c>
      <c r="C551" s="66"/>
      <c r="D551" s="29"/>
      <c r="E551" s="29"/>
      <c r="F551" s="114"/>
      <c r="G551" s="60"/>
      <c r="H551" s="29"/>
      <c r="I551" s="29"/>
      <c r="J551" s="29"/>
      <c r="K551" s="29"/>
      <c r="L551" s="29"/>
    </row>
    <row r="552" spans="1:12" ht="15">
      <c r="A552" s="1"/>
      <c r="B552" s="28" t="s">
        <v>295</v>
      </c>
      <c r="C552" s="67">
        <v>4107001</v>
      </c>
      <c r="D552" s="108">
        <v>0</v>
      </c>
      <c r="E552" s="108">
        <v>0</v>
      </c>
      <c r="F552" s="108">
        <v>0</v>
      </c>
      <c r="G552" s="108">
        <v>0</v>
      </c>
      <c r="H552" s="108">
        <v>30000</v>
      </c>
      <c r="I552" s="108">
        <f aca="true" t="shared" si="126" ref="I552:I557">H552*35%</f>
        <v>10500</v>
      </c>
      <c r="J552" s="108">
        <f aca="true" t="shared" si="127" ref="J552:J557">H552*25%</f>
        <v>7500</v>
      </c>
      <c r="K552" s="108">
        <f aca="true" t="shared" si="128" ref="K552:K557">H552*20%</f>
        <v>6000</v>
      </c>
      <c r="L552" s="108">
        <f aca="true" t="shared" si="129" ref="L552:L557">H552*20%</f>
        <v>6000</v>
      </c>
    </row>
    <row r="553" spans="1:12" ht="15">
      <c r="A553" s="1"/>
      <c r="B553" s="28" t="s">
        <v>296</v>
      </c>
      <c r="C553" s="67">
        <v>4107002</v>
      </c>
      <c r="D553" s="108">
        <v>0</v>
      </c>
      <c r="E553" s="108">
        <v>0</v>
      </c>
      <c r="F553" s="108">
        <v>0</v>
      </c>
      <c r="G553" s="108">
        <v>0</v>
      </c>
      <c r="H553" s="108">
        <v>30000</v>
      </c>
      <c r="I553" s="108">
        <f t="shared" si="126"/>
        <v>10500</v>
      </c>
      <c r="J553" s="108">
        <f t="shared" si="127"/>
        <v>7500</v>
      </c>
      <c r="K553" s="108">
        <f t="shared" si="128"/>
        <v>6000</v>
      </c>
      <c r="L553" s="108">
        <f t="shared" si="129"/>
        <v>6000</v>
      </c>
    </row>
    <row r="554" spans="1:12" ht="15">
      <c r="A554" s="1"/>
      <c r="B554" s="28" t="s">
        <v>297</v>
      </c>
      <c r="C554" s="67">
        <v>4107003</v>
      </c>
      <c r="D554" s="108">
        <v>0</v>
      </c>
      <c r="E554" s="108">
        <v>0</v>
      </c>
      <c r="F554" s="108">
        <v>0</v>
      </c>
      <c r="G554" s="108">
        <v>0</v>
      </c>
      <c r="H554" s="108">
        <v>50000</v>
      </c>
      <c r="I554" s="108">
        <f t="shared" si="126"/>
        <v>17500</v>
      </c>
      <c r="J554" s="108">
        <f t="shared" si="127"/>
        <v>12500</v>
      </c>
      <c r="K554" s="108">
        <f t="shared" si="128"/>
        <v>10000</v>
      </c>
      <c r="L554" s="108">
        <f t="shared" si="129"/>
        <v>10000</v>
      </c>
    </row>
    <row r="555" spans="1:12" ht="15">
      <c r="A555" s="1"/>
      <c r="B555" s="28" t="s">
        <v>298</v>
      </c>
      <c r="C555" s="67">
        <v>4107004</v>
      </c>
      <c r="D555" s="108">
        <v>0</v>
      </c>
      <c r="E555" s="108">
        <v>0</v>
      </c>
      <c r="F555" s="108">
        <v>0</v>
      </c>
      <c r="G555" s="108">
        <v>0</v>
      </c>
      <c r="H555" s="108">
        <v>500000</v>
      </c>
      <c r="I555" s="108">
        <f t="shared" si="126"/>
        <v>175000</v>
      </c>
      <c r="J555" s="108">
        <f t="shared" si="127"/>
        <v>125000</v>
      </c>
      <c r="K555" s="108">
        <f t="shared" si="128"/>
        <v>100000</v>
      </c>
      <c r="L555" s="108">
        <f t="shared" si="129"/>
        <v>100000</v>
      </c>
    </row>
    <row r="556" spans="1:12" ht="15">
      <c r="A556" s="1"/>
      <c r="B556" s="28" t="s">
        <v>306</v>
      </c>
      <c r="C556" s="67">
        <v>4107005</v>
      </c>
      <c r="D556" s="108">
        <v>0</v>
      </c>
      <c r="E556" s="108">
        <v>0</v>
      </c>
      <c r="F556" s="108">
        <v>0</v>
      </c>
      <c r="G556" s="108">
        <v>0</v>
      </c>
      <c r="H556" s="108">
        <v>50000</v>
      </c>
      <c r="I556" s="108">
        <f t="shared" si="126"/>
        <v>17500</v>
      </c>
      <c r="J556" s="108">
        <f t="shared" si="127"/>
        <v>12500</v>
      </c>
      <c r="K556" s="108">
        <f t="shared" si="128"/>
        <v>10000</v>
      </c>
      <c r="L556" s="108">
        <f t="shared" si="129"/>
        <v>10000</v>
      </c>
    </row>
    <row r="557" spans="1:12" ht="15">
      <c r="A557" s="1"/>
      <c r="B557" s="28" t="s">
        <v>307</v>
      </c>
      <c r="C557" s="67">
        <v>4107006</v>
      </c>
      <c r="D557" s="108">
        <v>0</v>
      </c>
      <c r="E557" s="108">
        <v>0</v>
      </c>
      <c r="F557" s="108">
        <v>0</v>
      </c>
      <c r="G557" s="108">
        <v>0</v>
      </c>
      <c r="H557" s="108">
        <v>50000</v>
      </c>
      <c r="I557" s="108">
        <f t="shared" si="126"/>
        <v>17500</v>
      </c>
      <c r="J557" s="108">
        <f t="shared" si="127"/>
        <v>12500</v>
      </c>
      <c r="K557" s="108">
        <f t="shared" si="128"/>
        <v>10000</v>
      </c>
      <c r="L557" s="108">
        <f t="shared" si="129"/>
        <v>10000</v>
      </c>
    </row>
    <row r="558" spans="1:12" ht="15">
      <c r="A558" s="1"/>
      <c r="B558" s="28" t="s">
        <v>236</v>
      </c>
      <c r="C558" s="207">
        <v>4107007</v>
      </c>
      <c r="D558" s="108">
        <v>0</v>
      </c>
      <c r="E558" s="108">
        <v>0</v>
      </c>
      <c r="F558" s="108">
        <v>0</v>
      </c>
      <c r="G558" s="108">
        <v>0</v>
      </c>
      <c r="H558" s="108">
        <v>0</v>
      </c>
      <c r="I558" s="108">
        <v>0</v>
      </c>
      <c r="J558" s="108">
        <v>0</v>
      </c>
      <c r="K558" s="108">
        <v>0</v>
      </c>
      <c r="L558" s="108">
        <v>0</v>
      </c>
    </row>
    <row r="559" spans="1:12" ht="15">
      <c r="A559" s="90"/>
      <c r="B559" s="103" t="s">
        <v>61</v>
      </c>
      <c r="C559" s="93"/>
      <c r="D559" s="86">
        <f>SUM(D552:D558)</f>
        <v>0</v>
      </c>
      <c r="E559" s="86">
        <f aca="true" t="shared" si="130" ref="E559:L559">SUM(E552:E558)</f>
        <v>0</v>
      </c>
      <c r="F559" s="86">
        <f t="shared" si="130"/>
        <v>0</v>
      </c>
      <c r="G559" s="86">
        <f t="shared" si="130"/>
        <v>0</v>
      </c>
      <c r="H559" s="86">
        <f t="shared" si="130"/>
        <v>710000</v>
      </c>
      <c r="I559" s="86">
        <f t="shared" si="130"/>
        <v>248500</v>
      </c>
      <c r="J559" s="86">
        <f t="shared" si="130"/>
        <v>177500</v>
      </c>
      <c r="K559" s="86">
        <f t="shared" si="130"/>
        <v>142000</v>
      </c>
      <c r="L559" s="86">
        <f t="shared" si="130"/>
        <v>142000</v>
      </c>
    </row>
    <row r="560" spans="1:12" ht="15">
      <c r="A560" s="62">
        <v>1.11</v>
      </c>
      <c r="B560" s="50" t="s">
        <v>130</v>
      </c>
      <c r="C560" s="67">
        <v>4108000</v>
      </c>
      <c r="D560" s="29"/>
      <c r="E560" s="29"/>
      <c r="F560" s="114"/>
      <c r="G560" s="60"/>
      <c r="H560" s="29"/>
      <c r="I560" s="60"/>
      <c r="J560" s="29"/>
      <c r="K560" s="29"/>
      <c r="L560" s="29"/>
    </row>
    <row r="561" spans="1:12" ht="15">
      <c r="A561" s="62"/>
      <c r="B561" s="50" t="s">
        <v>179</v>
      </c>
      <c r="C561" s="77">
        <v>4108004</v>
      </c>
      <c r="D561" s="108">
        <v>0</v>
      </c>
      <c r="E561" s="108">
        <v>0</v>
      </c>
      <c r="F561" s="108">
        <v>0</v>
      </c>
      <c r="G561" s="108">
        <v>0</v>
      </c>
      <c r="H561" s="108">
        <v>200000</v>
      </c>
      <c r="I561" s="108">
        <f>H561*35%</f>
        <v>70000</v>
      </c>
      <c r="J561" s="108">
        <f>H561*25%</f>
        <v>50000</v>
      </c>
      <c r="K561" s="108">
        <f>H561*20%</f>
        <v>40000</v>
      </c>
      <c r="L561" s="108">
        <f>H561*20%</f>
        <v>40000</v>
      </c>
    </row>
    <row r="562" spans="1:12" ht="15">
      <c r="A562" s="90"/>
      <c r="B562" s="103" t="s">
        <v>61</v>
      </c>
      <c r="C562" s="93"/>
      <c r="D562" s="86">
        <f>SUM(D560:D561)</f>
        <v>0</v>
      </c>
      <c r="E562" s="86">
        <f aca="true" t="shared" si="131" ref="E562:L562">SUM(E560:E561)</f>
        <v>0</v>
      </c>
      <c r="F562" s="86">
        <f t="shared" si="131"/>
        <v>0</v>
      </c>
      <c r="G562" s="86">
        <f t="shared" si="131"/>
        <v>0</v>
      </c>
      <c r="H562" s="86">
        <f t="shared" si="131"/>
        <v>200000</v>
      </c>
      <c r="I562" s="86">
        <f t="shared" si="131"/>
        <v>70000</v>
      </c>
      <c r="J562" s="86">
        <f t="shared" si="131"/>
        <v>50000</v>
      </c>
      <c r="K562" s="86">
        <f t="shared" si="131"/>
        <v>40000</v>
      </c>
      <c r="L562" s="86">
        <f t="shared" si="131"/>
        <v>40000</v>
      </c>
    </row>
    <row r="563" spans="1:12" ht="15">
      <c r="A563" s="172"/>
      <c r="B563" s="180" t="s">
        <v>131</v>
      </c>
      <c r="C563" s="169"/>
      <c r="D563" s="136">
        <f>D496+D507+D514+D518+D524+D529+D531+D541+D550+D559+D562</f>
        <v>97900000</v>
      </c>
      <c r="E563" s="136">
        <f aca="true" t="shared" si="132" ref="E563:L563">E496+E507+E514+E518+E524+E529+E531+E541+E550+E559+E562</f>
        <v>49960769</v>
      </c>
      <c r="F563" s="136">
        <f t="shared" si="132"/>
        <v>5050000</v>
      </c>
      <c r="G563" s="136">
        <f t="shared" si="132"/>
        <v>8202880</v>
      </c>
      <c r="H563" s="136">
        <f t="shared" si="132"/>
        <v>70710000</v>
      </c>
      <c r="I563" s="136">
        <f t="shared" si="132"/>
        <v>24013500</v>
      </c>
      <c r="J563" s="136">
        <f t="shared" si="132"/>
        <v>17152500</v>
      </c>
      <c r="K563" s="136">
        <f t="shared" si="132"/>
        <v>13722000</v>
      </c>
      <c r="L563" s="136">
        <f t="shared" si="132"/>
        <v>13722000</v>
      </c>
    </row>
    <row r="564" spans="1:12" ht="15">
      <c r="A564" s="1">
        <v>2</v>
      </c>
      <c r="B564" s="41" t="s">
        <v>132</v>
      </c>
      <c r="C564" s="66"/>
      <c r="D564" s="29"/>
      <c r="E564" s="29"/>
      <c r="F564" s="114"/>
      <c r="G564" s="60"/>
      <c r="H564" s="29"/>
      <c r="I564" s="60"/>
      <c r="J564" s="29"/>
      <c r="K564" s="29"/>
      <c r="L564" s="29"/>
    </row>
    <row r="565" spans="1:12" ht="15">
      <c r="A565" s="1">
        <v>2.1</v>
      </c>
      <c r="B565" s="61" t="s">
        <v>133</v>
      </c>
      <c r="C565" s="66"/>
      <c r="D565" s="29"/>
      <c r="E565" s="29"/>
      <c r="F565" s="114"/>
      <c r="G565" s="60"/>
      <c r="H565" s="29"/>
      <c r="I565" s="60"/>
      <c r="J565" s="29"/>
      <c r="K565" s="29"/>
      <c r="L565" s="29"/>
    </row>
    <row r="566" spans="1:12" ht="15">
      <c r="A566" s="1"/>
      <c r="B566" s="28" t="s">
        <v>440</v>
      </c>
      <c r="C566" s="66">
        <v>4121001</v>
      </c>
      <c r="D566" s="108">
        <v>23500000</v>
      </c>
      <c r="E566" s="108">
        <v>2865116</v>
      </c>
      <c r="F566" s="132">
        <v>500000</v>
      </c>
      <c r="G566" s="108">
        <v>0</v>
      </c>
      <c r="H566" s="108">
        <v>5000000</v>
      </c>
      <c r="I566" s="108">
        <f>H566*35%</f>
        <v>1750000</v>
      </c>
      <c r="J566" s="108">
        <f>H566*25%</f>
        <v>1250000</v>
      </c>
      <c r="K566" s="108">
        <f>H566*20%</f>
        <v>1000000</v>
      </c>
      <c r="L566" s="108">
        <f>H566*20%</f>
        <v>1000000</v>
      </c>
    </row>
    <row r="567" spans="1:12" ht="15">
      <c r="A567" s="1"/>
      <c r="B567" s="50" t="s">
        <v>441</v>
      </c>
      <c r="C567" s="66">
        <v>4121002</v>
      </c>
      <c r="D567" s="108">
        <v>0</v>
      </c>
      <c r="E567" s="108">
        <v>3358140</v>
      </c>
      <c r="F567" s="108">
        <v>0</v>
      </c>
      <c r="G567" s="108">
        <v>4799895</v>
      </c>
      <c r="H567" s="108">
        <v>5000000</v>
      </c>
      <c r="I567" s="108">
        <f aca="true" t="shared" si="133" ref="I567:I575">H567*35%</f>
        <v>1750000</v>
      </c>
      <c r="J567" s="108">
        <f aca="true" t="shared" si="134" ref="J567:J575">H567*25%</f>
        <v>1250000</v>
      </c>
      <c r="K567" s="108">
        <f aca="true" t="shared" si="135" ref="K567:K575">H567*20%</f>
        <v>1000000</v>
      </c>
      <c r="L567" s="108">
        <f aca="true" t="shared" si="136" ref="L567:L575">H567*20%</f>
        <v>1000000</v>
      </c>
    </row>
    <row r="568" spans="1:12" ht="15">
      <c r="A568" s="1"/>
      <c r="B568" s="50" t="s">
        <v>442</v>
      </c>
      <c r="C568" s="66">
        <v>4121003</v>
      </c>
      <c r="D568" s="108">
        <v>0</v>
      </c>
      <c r="E568" s="108">
        <v>0</v>
      </c>
      <c r="F568" s="108">
        <v>0</v>
      </c>
      <c r="G568" s="108">
        <v>2537494</v>
      </c>
      <c r="H568" s="108">
        <v>1500000</v>
      </c>
      <c r="I568" s="108">
        <f t="shared" si="133"/>
        <v>525000</v>
      </c>
      <c r="J568" s="108">
        <f t="shared" si="134"/>
        <v>375000</v>
      </c>
      <c r="K568" s="108">
        <f t="shared" si="135"/>
        <v>300000</v>
      </c>
      <c r="L568" s="108">
        <f t="shared" si="136"/>
        <v>300000</v>
      </c>
    </row>
    <row r="569" spans="1:12" ht="15">
      <c r="A569" s="1"/>
      <c r="B569" s="50" t="s">
        <v>443</v>
      </c>
      <c r="C569" s="66">
        <v>4121004</v>
      </c>
      <c r="D569" s="108">
        <v>0</v>
      </c>
      <c r="E569" s="108">
        <v>0</v>
      </c>
      <c r="F569" s="108">
        <v>0</v>
      </c>
      <c r="G569" s="108">
        <v>1000000</v>
      </c>
      <c r="H569" s="108">
        <v>0</v>
      </c>
      <c r="I569" s="108">
        <f t="shared" si="133"/>
        <v>0</v>
      </c>
      <c r="J569" s="108">
        <f t="shared" si="134"/>
        <v>0</v>
      </c>
      <c r="K569" s="108">
        <f t="shared" si="135"/>
        <v>0</v>
      </c>
      <c r="L569" s="108">
        <f t="shared" si="136"/>
        <v>0</v>
      </c>
    </row>
    <row r="570" spans="1:12" ht="15">
      <c r="A570" s="1"/>
      <c r="B570" s="50" t="s">
        <v>444</v>
      </c>
      <c r="C570" s="207">
        <v>4121005</v>
      </c>
      <c r="D570" s="108">
        <v>600000</v>
      </c>
      <c r="E570" s="108">
        <v>0</v>
      </c>
      <c r="F570" s="132">
        <v>660000</v>
      </c>
      <c r="G570" s="108">
        <v>0</v>
      </c>
      <c r="H570" s="108">
        <v>0</v>
      </c>
      <c r="I570" s="108">
        <f t="shared" si="133"/>
        <v>0</v>
      </c>
      <c r="J570" s="108">
        <f t="shared" si="134"/>
        <v>0</v>
      </c>
      <c r="K570" s="108">
        <f t="shared" si="135"/>
        <v>0</v>
      </c>
      <c r="L570" s="108">
        <f t="shared" si="136"/>
        <v>0</v>
      </c>
    </row>
    <row r="571" spans="1:12" ht="15">
      <c r="A571" s="1"/>
      <c r="B571" s="50" t="s">
        <v>445</v>
      </c>
      <c r="C571" s="207">
        <v>4121006</v>
      </c>
      <c r="D571" s="108">
        <v>6050000</v>
      </c>
      <c r="E571" s="108">
        <v>0</v>
      </c>
      <c r="F571" s="108">
        <v>0</v>
      </c>
      <c r="G571" s="108">
        <v>0</v>
      </c>
      <c r="H571" s="108">
        <v>0</v>
      </c>
      <c r="I571" s="108">
        <f t="shared" si="133"/>
        <v>0</v>
      </c>
      <c r="J571" s="108">
        <f t="shared" si="134"/>
        <v>0</v>
      </c>
      <c r="K571" s="108">
        <f t="shared" si="135"/>
        <v>0</v>
      </c>
      <c r="L571" s="108">
        <f t="shared" si="136"/>
        <v>0</v>
      </c>
    </row>
    <row r="572" spans="1:12" ht="15">
      <c r="A572" s="1"/>
      <c r="B572" s="50" t="s">
        <v>446</v>
      </c>
      <c r="C572" s="207">
        <v>4121007</v>
      </c>
      <c r="D572" s="108">
        <v>0</v>
      </c>
      <c r="E572" s="108">
        <v>0</v>
      </c>
      <c r="F572" s="108">
        <v>0</v>
      </c>
      <c r="G572" s="108">
        <v>0</v>
      </c>
      <c r="H572" s="108">
        <v>0</v>
      </c>
      <c r="I572" s="108">
        <f t="shared" si="133"/>
        <v>0</v>
      </c>
      <c r="J572" s="108">
        <f t="shared" si="134"/>
        <v>0</v>
      </c>
      <c r="K572" s="108">
        <f t="shared" si="135"/>
        <v>0</v>
      </c>
      <c r="L572" s="108">
        <f t="shared" si="136"/>
        <v>0</v>
      </c>
    </row>
    <row r="573" spans="1:12" ht="15">
      <c r="A573" s="1"/>
      <c r="B573" s="50" t="s">
        <v>447</v>
      </c>
      <c r="C573" s="207">
        <v>4121008</v>
      </c>
      <c r="D573" s="108">
        <v>0</v>
      </c>
      <c r="E573" s="108">
        <v>0</v>
      </c>
      <c r="F573" s="108">
        <v>0</v>
      </c>
      <c r="G573" s="108">
        <v>0</v>
      </c>
      <c r="H573" s="108">
        <v>0</v>
      </c>
      <c r="I573" s="108">
        <f t="shared" si="133"/>
        <v>0</v>
      </c>
      <c r="J573" s="108">
        <f t="shared" si="134"/>
        <v>0</v>
      </c>
      <c r="K573" s="108">
        <f t="shared" si="135"/>
        <v>0</v>
      </c>
      <c r="L573" s="108">
        <f t="shared" si="136"/>
        <v>0</v>
      </c>
    </row>
    <row r="574" spans="1:12" ht="15">
      <c r="A574" s="1"/>
      <c r="B574" s="50" t="s">
        <v>448</v>
      </c>
      <c r="C574" s="207">
        <v>4121009</v>
      </c>
      <c r="D574" s="108">
        <v>0</v>
      </c>
      <c r="E574" s="108">
        <v>0</v>
      </c>
      <c r="F574" s="108">
        <v>0</v>
      </c>
      <c r="G574" s="108">
        <v>0</v>
      </c>
      <c r="H574" s="108">
        <v>0</v>
      </c>
      <c r="I574" s="108">
        <f t="shared" si="133"/>
        <v>0</v>
      </c>
      <c r="J574" s="108">
        <f t="shared" si="134"/>
        <v>0</v>
      </c>
      <c r="K574" s="108">
        <f t="shared" si="135"/>
        <v>0</v>
      </c>
      <c r="L574" s="108">
        <f t="shared" si="136"/>
        <v>0</v>
      </c>
    </row>
    <row r="575" spans="1:12" ht="15">
      <c r="A575" s="1"/>
      <c r="B575" s="50" t="s">
        <v>449</v>
      </c>
      <c r="C575" s="207">
        <v>4121010</v>
      </c>
      <c r="D575" s="108">
        <v>0</v>
      </c>
      <c r="E575" s="108">
        <v>0</v>
      </c>
      <c r="F575" s="108">
        <v>0</v>
      </c>
      <c r="G575" s="108">
        <v>0</v>
      </c>
      <c r="H575" s="108">
        <v>0</v>
      </c>
      <c r="I575" s="108">
        <f t="shared" si="133"/>
        <v>0</v>
      </c>
      <c r="J575" s="108">
        <f t="shared" si="134"/>
        <v>0</v>
      </c>
      <c r="K575" s="108">
        <f t="shared" si="135"/>
        <v>0</v>
      </c>
      <c r="L575" s="108">
        <f t="shared" si="136"/>
        <v>0</v>
      </c>
    </row>
    <row r="576" spans="1:12" ht="15">
      <c r="A576" s="90"/>
      <c r="B576" s="103" t="s">
        <v>61</v>
      </c>
      <c r="C576" s="93"/>
      <c r="D576" s="86">
        <f>SUM(D566:D575)</f>
        <v>30150000</v>
      </c>
      <c r="E576" s="86">
        <f aca="true" t="shared" si="137" ref="E576:L576">SUM(E566:E575)</f>
        <v>6223256</v>
      </c>
      <c r="F576" s="86">
        <f t="shared" si="137"/>
        <v>1160000</v>
      </c>
      <c r="G576" s="86">
        <f t="shared" si="137"/>
        <v>8337389</v>
      </c>
      <c r="H576" s="86">
        <f t="shared" si="137"/>
        <v>11500000</v>
      </c>
      <c r="I576" s="86">
        <f t="shared" si="137"/>
        <v>4025000</v>
      </c>
      <c r="J576" s="86">
        <f t="shared" si="137"/>
        <v>2875000</v>
      </c>
      <c r="K576" s="86">
        <f t="shared" si="137"/>
        <v>2300000</v>
      </c>
      <c r="L576" s="86">
        <f t="shared" si="137"/>
        <v>2300000</v>
      </c>
    </row>
    <row r="577" spans="1:12" ht="15">
      <c r="A577" s="1">
        <v>2.2</v>
      </c>
      <c r="B577" s="61" t="s">
        <v>134</v>
      </c>
      <c r="C577" s="66"/>
      <c r="D577" s="29"/>
      <c r="E577" s="29"/>
      <c r="F577" s="114"/>
      <c r="G577" s="60"/>
      <c r="H577" s="29"/>
      <c r="I577" s="60"/>
      <c r="J577" s="29"/>
      <c r="K577" s="29"/>
      <c r="L577" s="29"/>
    </row>
    <row r="578" spans="1:12" ht="15">
      <c r="A578" s="1"/>
      <c r="B578" s="28" t="s">
        <v>440</v>
      </c>
      <c r="C578" s="66">
        <v>4122001</v>
      </c>
      <c r="D578" s="108">
        <v>0</v>
      </c>
      <c r="E578" s="108">
        <v>0</v>
      </c>
      <c r="F578" s="108">
        <v>0</v>
      </c>
      <c r="G578" s="108">
        <v>0</v>
      </c>
      <c r="H578" s="108">
        <v>1000000</v>
      </c>
      <c r="I578" s="108">
        <f>H578*35%</f>
        <v>350000</v>
      </c>
      <c r="J578" s="108">
        <f>H578*25%</f>
        <v>250000</v>
      </c>
      <c r="K578" s="108">
        <f>H578*20%</f>
        <v>200000</v>
      </c>
      <c r="L578" s="108">
        <f>H578*20%</f>
        <v>200000</v>
      </c>
    </row>
    <row r="579" spans="1:12" ht="15">
      <c r="A579" s="1"/>
      <c r="B579" s="50" t="s">
        <v>441</v>
      </c>
      <c r="C579" s="66">
        <v>4122002</v>
      </c>
      <c r="D579" s="108">
        <v>0</v>
      </c>
      <c r="E579" s="108">
        <v>145726</v>
      </c>
      <c r="F579" s="108">
        <v>0</v>
      </c>
      <c r="G579" s="108">
        <v>4474615</v>
      </c>
      <c r="H579" s="108">
        <v>2500000</v>
      </c>
      <c r="I579" s="108">
        <f aca="true" t="shared" si="138" ref="I579:I587">H579*35%</f>
        <v>875000</v>
      </c>
      <c r="J579" s="108">
        <f aca="true" t="shared" si="139" ref="J579:J587">H579*25%</f>
        <v>625000</v>
      </c>
      <c r="K579" s="108">
        <f aca="true" t="shared" si="140" ref="K579:K587">H579*20%</f>
        <v>500000</v>
      </c>
      <c r="L579" s="108">
        <f aca="true" t="shared" si="141" ref="L579:L587">H579*20%</f>
        <v>500000</v>
      </c>
    </row>
    <row r="580" spans="1:12" ht="15">
      <c r="A580" s="1"/>
      <c r="B580" s="50" t="s">
        <v>442</v>
      </c>
      <c r="C580" s="66">
        <v>4122003</v>
      </c>
      <c r="D580" s="108">
        <v>0</v>
      </c>
      <c r="E580" s="108">
        <v>0</v>
      </c>
      <c r="F580" s="108">
        <v>0</v>
      </c>
      <c r="G580" s="108">
        <v>0</v>
      </c>
      <c r="H580" s="108">
        <v>2500000</v>
      </c>
      <c r="I580" s="108">
        <f t="shared" si="138"/>
        <v>875000</v>
      </c>
      <c r="J580" s="108">
        <f t="shared" si="139"/>
        <v>625000</v>
      </c>
      <c r="K580" s="108">
        <f t="shared" si="140"/>
        <v>500000</v>
      </c>
      <c r="L580" s="108">
        <f t="shared" si="141"/>
        <v>500000</v>
      </c>
    </row>
    <row r="581" spans="1:12" ht="15">
      <c r="A581" s="1"/>
      <c r="B581" s="50" t="s">
        <v>443</v>
      </c>
      <c r="C581" s="66">
        <v>4122004</v>
      </c>
      <c r="D581" s="108">
        <v>0</v>
      </c>
      <c r="E581" s="108">
        <v>0</v>
      </c>
      <c r="F581" s="108">
        <v>0</v>
      </c>
      <c r="G581" s="108">
        <v>0</v>
      </c>
      <c r="H581" s="108">
        <v>0</v>
      </c>
      <c r="I581" s="108">
        <f t="shared" si="138"/>
        <v>0</v>
      </c>
      <c r="J581" s="108">
        <f t="shared" si="139"/>
        <v>0</v>
      </c>
      <c r="K581" s="108">
        <f t="shared" si="140"/>
        <v>0</v>
      </c>
      <c r="L581" s="108">
        <f t="shared" si="141"/>
        <v>0</v>
      </c>
    </row>
    <row r="582" spans="1:12" ht="15">
      <c r="A582" s="1"/>
      <c r="B582" s="50" t="s">
        <v>444</v>
      </c>
      <c r="C582" s="207">
        <v>4122005</v>
      </c>
      <c r="D582" s="108">
        <v>0</v>
      </c>
      <c r="E582" s="108">
        <v>0</v>
      </c>
      <c r="F582" s="132">
        <v>500000</v>
      </c>
      <c r="G582" s="108">
        <v>475000</v>
      </c>
      <c r="H582" s="108">
        <v>0</v>
      </c>
      <c r="I582" s="108">
        <f t="shared" si="138"/>
        <v>0</v>
      </c>
      <c r="J582" s="108">
        <f t="shared" si="139"/>
        <v>0</v>
      </c>
      <c r="K582" s="108">
        <f t="shared" si="140"/>
        <v>0</v>
      </c>
      <c r="L582" s="108">
        <f t="shared" si="141"/>
        <v>0</v>
      </c>
    </row>
    <row r="583" spans="1:12" ht="15">
      <c r="A583" s="1"/>
      <c r="B583" s="50" t="s">
        <v>445</v>
      </c>
      <c r="C583" s="207">
        <v>4122006</v>
      </c>
      <c r="D583" s="108">
        <v>0</v>
      </c>
      <c r="E583" s="108">
        <v>0</v>
      </c>
      <c r="F583" s="132">
        <v>90000</v>
      </c>
      <c r="G583" s="108">
        <v>0</v>
      </c>
      <c r="H583" s="108">
        <v>0</v>
      </c>
      <c r="I583" s="108">
        <f t="shared" si="138"/>
        <v>0</v>
      </c>
      <c r="J583" s="108">
        <f t="shared" si="139"/>
        <v>0</v>
      </c>
      <c r="K583" s="108">
        <f t="shared" si="140"/>
        <v>0</v>
      </c>
      <c r="L583" s="108">
        <f t="shared" si="141"/>
        <v>0</v>
      </c>
    </row>
    <row r="584" spans="1:12" ht="15">
      <c r="A584" s="1"/>
      <c r="B584" s="50" t="s">
        <v>446</v>
      </c>
      <c r="C584" s="207">
        <v>4122007</v>
      </c>
      <c r="D584" s="108">
        <v>3000000</v>
      </c>
      <c r="E584" s="108">
        <v>3952550</v>
      </c>
      <c r="F584" s="108">
        <v>0</v>
      </c>
      <c r="G584" s="108">
        <v>0</v>
      </c>
      <c r="H584" s="108">
        <v>0</v>
      </c>
      <c r="I584" s="108">
        <f t="shared" si="138"/>
        <v>0</v>
      </c>
      <c r="J584" s="108">
        <f t="shared" si="139"/>
        <v>0</v>
      </c>
      <c r="K584" s="108">
        <f t="shared" si="140"/>
        <v>0</v>
      </c>
      <c r="L584" s="108">
        <f t="shared" si="141"/>
        <v>0</v>
      </c>
    </row>
    <row r="585" spans="1:12" ht="15">
      <c r="A585" s="1"/>
      <c r="B585" s="50" t="s">
        <v>447</v>
      </c>
      <c r="C585" s="207">
        <v>4122008</v>
      </c>
      <c r="D585" s="108">
        <v>0</v>
      </c>
      <c r="E585" s="108">
        <v>0</v>
      </c>
      <c r="F585" s="108">
        <v>0</v>
      </c>
      <c r="G585" s="108">
        <v>0</v>
      </c>
      <c r="H585" s="108">
        <v>0</v>
      </c>
      <c r="I585" s="108">
        <f t="shared" si="138"/>
        <v>0</v>
      </c>
      <c r="J585" s="108">
        <f t="shared" si="139"/>
        <v>0</v>
      </c>
      <c r="K585" s="108">
        <f t="shared" si="140"/>
        <v>0</v>
      </c>
      <c r="L585" s="108">
        <f t="shared" si="141"/>
        <v>0</v>
      </c>
    </row>
    <row r="586" spans="1:12" ht="15">
      <c r="A586" s="1"/>
      <c r="B586" s="50" t="s">
        <v>448</v>
      </c>
      <c r="C586" s="207">
        <v>4122009</v>
      </c>
      <c r="D586" s="108">
        <v>0</v>
      </c>
      <c r="E586" s="108">
        <v>0</v>
      </c>
      <c r="F586" s="108">
        <v>0</v>
      </c>
      <c r="G586" s="108">
        <v>0</v>
      </c>
      <c r="H586" s="108">
        <v>0</v>
      </c>
      <c r="I586" s="108">
        <f t="shared" si="138"/>
        <v>0</v>
      </c>
      <c r="J586" s="108">
        <f t="shared" si="139"/>
        <v>0</v>
      </c>
      <c r="K586" s="108">
        <f t="shared" si="140"/>
        <v>0</v>
      </c>
      <c r="L586" s="108">
        <f t="shared" si="141"/>
        <v>0</v>
      </c>
    </row>
    <row r="587" spans="1:12" ht="15">
      <c r="A587" s="1"/>
      <c r="B587" s="50" t="s">
        <v>449</v>
      </c>
      <c r="C587" s="207">
        <v>4122010</v>
      </c>
      <c r="D587" s="108">
        <v>0</v>
      </c>
      <c r="E587" s="108">
        <v>0</v>
      </c>
      <c r="F587" s="108">
        <v>0</v>
      </c>
      <c r="G587" s="108">
        <v>0</v>
      </c>
      <c r="H587" s="108">
        <v>0</v>
      </c>
      <c r="I587" s="108">
        <f t="shared" si="138"/>
        <v>0</v>
      </c>
      <c r="J587" s="108">
        <f t="shared" si="139"/>
        <v>0</v>
      </c>
      <c r="K587" s="108">
        <f t="shared" si="140"/>
        <v>0</v>
      </c>
      <c r="L587" s="108">
        <f t="shared" si="141"/>
        <v>0</v>
      </c>
    </row>
    <row r="588" spans="1:15" ht="15">
      <c r="A588" s="90"/>
      <c r="B588" s="103" t="s">
        <v>61</v>
      </c>
      <c r="C588" s="93"/>
      <c r="D588" s="86">
        <f>SUM(D578:D587)</f>
        <v>3000000</v>
      </c>
      <c r="E588" s="86">
        <f aca="true" t="shared" si="142" ref="E588:L588">SUM(E578:E587)</f>
        <v>4098276</v>
      </c>
      <c r="F588" s="86">
        <f t="shared" si="142"/>
        <v>590000</v>
      </c>
      <c r="G588" s="86">
        <f t="shared" si="142"/>
        <v>4949615</v>
      </c>
      <c r="H588" s="86">
        <f t="shared" si="142"/>
        <v>6000000</v>
      </c>
      <c r="I588" s="86">
        <f t="shared" si="142"/>
        <v>2100000</v>
      </c>
      <c r="J588" s="86">
        <f t="shared" si="142"/>
        <v>1500000</v>
      </c>
      <c r="K588" s="86">
        <f t="shared" si="142"/>
        <v>1200000</v>
      </c>
      <c r="L588" s="86">
        <f t="shared" si="142"/>
        <v>1200000</v>
      </c>
      <c r="O588" s="4">
        <v>5893395</v>
      </c>
    </row>
    <row r="589" spans="1:15" ht="15">
      <c r="A589" s="1">
        <v>2.3</v>
      </c>
      <c r="B589" s="61" t="s">
        <v>135</v>
      </c>
      <c r="C589" s="66"/>
      <c r="D589" s="29"/>
      <c r="E589" s="29"/>
      <c r="F589" s="114"/>
      <c r="G589" s="60"/>
      <c r="H589" s="29"/>
      <c r="I589" s="60"/>
      <c r="J589" s="29"/>
      <c r="K589" s="29"/>
      <c r="L589" s="29"/>
      <c r="O589" s="4">
        <v>135000</v>
      </c>
    </row>
    <row r="590" spans="1:15" ht="15">
      <c r="A590" s="1"/>
      <c r="B590" s="28" t="s">
        <v>440</v>
      </c>
      <c r="C590" s="66">
        <v>4123001</v>
      </c>
      <c r="D590" s="108">
        <v>0</v>
      </c>
      <c r="E590" s="108">
        <v>0</v>
      </c>
      <c r="F590" s="108">
        <v>0</v>
      </c>
      <c r="G590" s="108">
        <v>5811828</v>
      </c>
      <c r="H590" s="108">
        <v>4000000</v>
      </c>
      <c r="I590" s="108">
        <f>H590*35%</f>
        <v>1400000</v>
      </c>
      <c r="J590" s="108">
        <f>H590*25%</f>
        <v>1000000</v>
      </c>
      <c r="K590" s="108">
        <f>H590*20%</f>
        <v>800000</v>
      </c>
      <c r="L590" s="108">
        <f>H590*20%</f>
        <v>800000</v>
      </c>
      <c r="O590" s="4">
        <f>O588-O589</f>
        <v>5758395</v>
      </c>
    </row>
    <row r="591" spans="1:12" ht="15">
      <c r="A591" s="1"/>
      <c r="B591" s="50" t="s">
        <v>441</v>
      </c>
      <c r="C591" s="66">
        <v>4123002</v>
      </c>
      <c r="D591" s="108">
        <v>0</v>
      </c>
      <c r="E591" s="108">
        <v>0</v>
      </c>
      <c r="F591" s="108">
        <v>0</v>
      </c>
      <c r="G591" s="108">
        <v>1451751</v>
      </c>
      <c r="H591" s="108">
        <v>5758395</v>
      </c>
      <c r="I591" s="108">
        <f aca="true" t="shared" si="143" ref="I591:I599">H591*35%</f>
        <v>2015438.2499999998</v>
      </c>
      <c r="J591" s="108">
        <f aca="true" t="shared" si="144" ref="J591:J599">H591*25%</f>
        <v>1439598.75</v>
      </c>
      <c r="K591" s="108">
        <f aca="true" t="shared" si="145" ref="K591:K599">H591*20%</f>
        <v>1151679</v>
      </c>
      <c r="L591" s="108">
        <f aca="true" t="shared" si="146" ref="L591:L599">H591*20%</f>
        <v>1151679</v>
      </c>
    </row>
    <row r="592" spans="1:12" ht="15">
      <c r="A592" s="1"/>
      <c r="B592" s="50" t="s">
        <v>442</v>
      </c>
      <c r="C592" s="66">
        <v>4123003</v>
      </c>
      <c r="D592" s="108">
        <v>4630000</v>
      </c>
      <c r="E592" s="108">
        <v>0</v>
      </c>
      <c r="F592" s="132">
        <v>500000</v>
      </c>
      <c r="G592" s="108">
        <v>1191644</v>
      </c>
      <c r="H592" s="108">
        <v>4000000</v>
      </c>
      <c r="I592" s="108">
        <f t="shared" si="143"/>
        <v>1400000</v>
      </c>
      <c r="J592" s="108">
        <f t="shared" si="144"/>
        <v>1000000</v>
      </c>
      <c r="K592" s="108">
        <f t="shared" si="145"/>
        <v>800000</v>
      </c>
      <c r="L592" s="108">
        <f t="shared" si="146"/>
        <v>800000</v>
      </c>
    </row>
    <row r="593" spans="1:12" ht="15">
      <c r="A593" s="1"/>
      <c r="B593" s="50" t="s">
        <v>443</v>
      </c>
      <c r="C593" s="66">
        <v>4123004</v>
      </c>
      <c r="D593" s="108">
        <v>1100000</v>
      </c>
      <c r="E593" s="108">
        <v>0</v>
      </c>
      <c r="F593" s="132">
        <v>500000</v>
      </c>
      <c r="G593" s="108">
        <v>0</v>
      </c>
      <c r="H593" s="108">
        <v>0</v>
      </c>
      <c r="I593" s="108">
        <f t="shared" si="143"/>
        <v>0</v>
      </c>
      <c r="J593" s="108">
        <f t="shared" si="144"/>
        <v>0</v>
      </c>
      <c r="K593" s="108">
        <f t="shared" si="145"/>
        <v>0</v>
      </c>
      <c r="L593" s="108">
        <f t="shared" si="146"/>
        <v>0</v>
      </c>
    </row>
    <row r="594" spans="1:12" ht="15">
      <c r="A594" s="1"/>
      <c r="B594" s="50" t="s">
        <v>444</v>
      </c>
      <c r="C594" s="207">
        <v>4123005</v>
      </c>
      <c r="D594" s="108">
        <v>0</v>
      </c>
      <c r="E594" s="108">
        <v>0</v>
      </c>
      <c r="F594" s="108">
        <v>0</v>
      </c>
      <c r="G594" s="108">
        <v>0</v>
      </c>
      <c r="H594" s="108">
        <v>0</v>
      </c>
      <c r="I594" s="108">
        <f t="shared" si="143"/>
        <v>0</v>
      </c>
      <c r="J594" s="108">
        <f t="shared" si="144"/>
        <v>0</v>
      </c>
      <c r="K594" s="108">
        <f t="shared" si="145"/>
        <v>0</v>
      </c>
      <c r="L594" s="108">
        <f t="shared" si="146"/>
        <v>0</v>
      </c>
    </row>
    <row r="595" spans="1:12" ht="15">
      <c r="A595" s="1"/>
      <c r="B595" s="50" t="s">
        <v>445</v>
      </c>
      <c r="C595" s="207">
        <v>4123006</v>
      </c>
      <c r="D595" s="108">
        <v>0</v>
      </c>
      <c r="E595" s="108">
        <v>0</v>
      </c>
      <c r="F595" s="108">
        <v>0</v>
      </c>
      <c r="G595" s="108">
        <v>0</v>
      </c>
      <c r="H595" s="108">
        <v>0</v>
      </c>
      <c r="I595" s="108">
        <f t="shared" si="143"/>
        <v>0</v>
      </c>
      <c r="J595" s="108">
        <f t="shared" si="144"/>
        <v>0</v>
      </c>
      <c r="K595" s="108">
        <f t="shared" si="145"/>
        <v>0</v>
      </c>
      <c r="L595" s="108">
        <f t="shared" si="146"/>
        <v>0</v>
      </c>
    </row>
    <row r="596" spans="1:12" ht="15">
      <c r="A596" s="1"/>
      <c r="B596" s="50" t="s">
        <v>446</v>
      </c>
      <c r="C596" s="207">
        <v>4123007</v>
      </c>
      <c r="D596" s="108">
        <v>0</v>
      </c>
      <c r="E596" s="108">
        <v>0</v>
      </c>
      <c r="F596" s="108">
        <v>0</v>
      </c>
      <c r="G596" s="108">
        <v>0</v>
      </c>
      <c r="H596" s="108">
        <v>0</v>
      </c>
      <c r="I596" s="108">
        <f t="shared" si="143"/>
        <v>0</v>
      </c>
      <c r="J596" s="108">
        <f t="shared" si="144"/>
        <v>0</v>
      </c>
      <c r="K596" s="108">
        <f t="shared" si="145"/>
        <v>0</v>
      </c>
      <c r="L596" s="108">
        <f t="shared" si="146"/>
        <v>0</v>
      </c>
    </row>
    <row r="597" spans="1:12" ht="15">
      <c r="A597" s="1"/>
      <c r="B597" s="50" t="s">
        <v>447</v>
      </c>
      <c r="C597" s="207">
        <v>4123008</v>
      </c>
      <c r="D597" s="108">
        <v>0</v>
      </c>
      <c r="E597" s="108">
        <v>0</v>
      </c>
      <c r="F597" s="108">
        <v>0</v>
      </c>
      <c r="G597" s="108">
        <v>0</v>
      </c>
      <c r="H597" s="108">
        <v>0</v>
      </c>
      <c r="I597" s="108">
        <f t="shared" si="143"/>
        <v>0</v>
      </c>
      <c r="J597" s="108">
        <f t="shared" si="144"/>
        <v>0</v>
      </c>
      <c r="K597" s="108">
        <f t="shared" si="145"/>
        <v>0</v>
      </c>
      <c r="L597" s="108">
        <f t="shared" si="146"/>
        <v>0</v>
      </c>
    </row>
    <row r="598" spans="1:12" ht="15">
      <c r="A598" s="1"/>
      <c r="B598" s="50" t="s">
        <v>448</v>
      </c>
      <c r="C598" s="207">
        <v>4123009</v>
      </c>
      <c r="D598" s="108">
        <v>0</v>
      </c>
      <c r="E598" s="108">
        <v>0</v>
      </c>
      <c r="F598" s="108">
        <v>0</v>
      </c>
      <c r="G598" s="108">
        <v>0</v>
      </c>
      <c r="H598" s="108">
        <v>0</v>
      </c>
      <c r="I598" s="108">
        <f t="shared" si="143"/>
        <v>0</v>
      </c>
      <c r="J598" s="108">
        <f t="shared" si="144"/>
        <v>0</v>
      </c>
      <c r="K598" s="108">
        <f t="shared" si="145"/>
        <v>0</v>
      </c>
      <c r="L598" s="108">
        <f t="shared" si="146"/>
        <v>0</v>
      </c>
    </row>
    <row r="599" spans="1:12" ht="15">
      <c r="A599" s="1"/>
      <c r="B599" s="50" t="s">
        <v>449</v>
      </c>
      <c r="C599" s="207">
        <v>4123010</v>
      </c>
      <c r="D599" s="108">
        <v>0</v>
      </c>
      <c r="E599" s="108">
        <v>0</v>
      </c>
      <c r="F599" s="108">
        <v>0</v>
      </c>
      <c r="G599" s="108">
        <v>4834635</v>
      </c>
      <c r="H599" s="108">
        <v>0</v>
      </c>
      <c r="I599" s="108">
        <f t="shared" si="143"/>
        <v>0</v>
      </c>
      <c r="J599" s="108">
        <f t="shared" si="144"/>
        <v>0</v>
      </c>
      <c r="K599" s="108">
        <f t="shared" si="145"/>
        <v>0</v>
      </c>
      <c r="L599" s="108">
        <f t="shared" si="146"/>
        <v>0</v>
      </c>
    </row>
    <row r="600" spans="1:12" ht="15">
      <c r="A600" s="90"/>
      <c r="B600" s="103" t="s">
        <v>61</v>
      </c>
      <c r="C600" s="93"/>
      <c r="D600" s="86">
        <f>SUM(D590:D599)</f>
        <v>5730000</v>
      </c>
      <c r="E600" s="86">
        <f aca="true" t="shared" si="147" ref="E600:L600">SUM(E590:E599)</f>
        <v>0</v>
      </c>
      <c r="F600" s="86">
        <f t="shared" si="147"/>
        <v>1000000</v>
      </c>
      <c r="G600" s="86">
        <f t="shared" si="147"/>
        <v>13289858</v>
      </c>
      <c r="H600" s="86">
        <f t="shared" si="147"/>
        <v>13758395</v>
      </c>
      <c r="I600" s="86">
        <f t="shared" si="147"/>
        <v>4815438.25</v>
      </c>
      <c r="J600" s="86">
        <f t="shared" si="147"/>
        <v>3439598.75</v>
      </c>
      <c r="K600" s="86">
        <f t="shared" si="147"/>
        <v>2751679</v>
      </c>
      <c r="L600" s="86">
        <f t="shared" si="147"/>
        <v>2751679</v>
      </c>
    </row>
    <row r="601" spans="1:12" ht="15">
      <c r="A601" s="1">
        <v>2.4</v>
      </c>
      <c r="B601" s="61" t="s">
        <v>136</v>
      </c>
      <c r="D601" s="29"/>
      <c r="E601" s="29"/>
      <c r="F601" s="114"/>
      <c r="G601" s="60"/>
      <c r="H601" s="29"/>
      <c r="I601" s="60"/>
      <c r="J601" s="29"/>
      <c r="K601" s="29"/>
      <c r="L601" s="29"/>
    </row>
    <row r="602" spans="1:12" ht="15">
      <c r="A602" s="1"/>
      <c r="B602" s="28" t="s">
        <v>440</v>
      </c>
      <c r="C602" s="66">
        <v>4124001</v>
      </c>
      <c r="D602" s="108">
        <v>0</v>
      </c>
      <c r="E602" s="108">
        <v>0</v>
      </c>
      <c r="F602" s="108">
        <v>0</v>
      </c>
      <c r="G602" s="108">
        <v>0</v>
      </c>
      <c r="H602" s="108">
        <v>0</v>
      </c>
      <c r="I602" s="108">
        <f>H602*35%</f>
        <v>0</v>
      </c>
      <c r="J602" s="108">
        <f>H602*25%</f>
        <v>0</v>
      </c>
      <c r="K602" s="108">
        <f>H602*20%</f>
        <v>0</v>
      </c>
      <c r="L602" s="108">
        <f>H602*20%</f>
        <v>0</v>
      </c>
    </row>
    <row r="603" spans="1:12" ht="15">
      <c r="A603" s="1"/>
      <c r="B603" s="50" t="s">
        <v>441</v>
      </c>
      <c r="C603" s="66">
        <v>4124002</v>
      </c>
      <c r="D603" s="108">
        <v>0</v>
      </c>
      <c r="E603" s="108">
        <v>0</v>
      </c>
      <c r="F603" s="108">
        <v>0</v>
      </c>
      <c r="G603" s="108">
        <v>0</v>
      </c>
      <c r="H603" s="108">
        <v>0</v>
      </c>
      <c r="I603" s="108">
        <f aca="true" t="shared" si="148" ref="I603:I611">H603*35%</f>
        <v>0</v>
      </c>
      <c r="J603" s="108">
        <f aca="true" t="shared" si="149" ref="J603:J611">H603*25%</f>
        <v>0</v>
      </c>
      <c r="K603" s="108">
        <f aca="true" t="shared" si="150" ref="K603:K611">H603*20%</f>
        <v>0</v>
      </c>
      <c r="L603" s="108">
        <f aca="true" t="shared" si="151" ref="L603:L611">H603*20%</f>
        <v>0</v>
      </c>
    </row>
    <row r="604" spans="1:12" ht="15">
      <c r="A604" s="1"/>
      <c r="B604" s="50" t="s">
        <v>442</v>
      </c>
      <c r="C604" s="66">
        <v>4124003</v>
      </c>
      <c r="D604" s="108">
        <v>0</v>
      </c>
      <c r="E604" s="108">
        <v>0</v>
      </c>
      <c r="F604" s="108">
        <v>0</v>
      </c>
      <c r="G604" s="108">
        <v>0</v>
      </c>
      <c r="H604" s="108">
        <v>0</v>
      </c>
      <c r="I604" s="108">
        <f t="shared" si="148"/>
        <v>0</v>
      </c>
      <c r="J604" s="108">
        <f t="shared" si="149"/>
        <v>0</v>
      </c>
      <c r="K604" s="108">
        <f t="shared" si="150"/>
        <v>0</v>
      </c>
      <c r="L604" s="108">
        <f t="shared" si="151"/>
        <v>0</v>
      </c>
    </row>
    <row r="605" spans="1:12" ht="15">
      <c r="A605" s="1"/>
      <c r="B605" s="50" t="s">
        <v>443</v>
      </c>
      <c r="C605" s="66">
        <v>4124004</v>
      </c>
      <c r="D605" s="108">
        <v>0</v>
      </c>
      <c r="E605" s="108">
        <v>0</v>
      </c>
      <c r="F605" s="108">
        <v>0</v>
      </c>
      <c r="G605" s="108">
        <v>0</v>
      </c>
      <c r="H605" s="108">
        <v>0</v>
      </c>
      <c r="I605" s="108">
        <f t="shared" si="148"/>
        <v>0</v>
      </c>
      <c r="J605" s="108">
        <f t="shared" si="149"/>
        <v>0</v>
      </c>
      <c r="K605" s="108">
        <f t="shared" si="150"/>
        <v>0</v>
      </c>
      <c r="L605" s="108">
        <f t="shared" si="151"/>
        <v>0</v>
      </c>
    </row>
    <row r="606" spans="1:12" ht="15">
      <c r="A606" s="1"/>
      <c r="B606" s="50" t="s">
        <v>444</v>
      </c>
      <c r="C606" s="207">
        <v>4124005</v>
      </c>
      <c r="D606" s="108">
        <v>0</v>
      </c>
      <c r="E606" s="108">
        <v>0</v>
      </c>
      <c r="F606" s="108">
        <v>0</v>
      </c>
      <c r="G606" s="108">
        <v>0</v>
      </c>
      <c r="H606" s="108">
        <v>0</v>
      </c>
      <c r="I606" s="108">
        <f t="shared" si="148"/>
        <v>0</v>
      </c>
      <c r="J606" s="108">
        <f t="shared" si="149"/>
        <v>0</v>
      </c>
      <c r="K606" s="108">
        <f t="shared" si="150"/>
        <v>0</v>
      </c>
      <c r="L606" s="108">
        <f t="shared" si="151"/>
        <v>0</v>
      </c>
    </row>
    <row r="607" spans="1:12" ht="15">
      <c r="A607" s="1"/>
      <c r="B607" s="50" t="s">
        <v>445</v>
      </c>
      <c r="C607" s="207">
        <v>4124006</v>
      </c>
      <c r="D607" s="108">
        <v>0</v>
      </c>
      <c r="E607" s="108">
        <v>0</v>
      </c>
      <c r="F607" s="108">
        <v>0</v>
      </c>
      <c r="G607" s="108">
        <v>0</v>
      </c>
      <c r="H607" s="108">
        <v>0</v>
      </c>
      <c r="I607" s="108">
        <f t="shared" si="148"/>
        <v>0</v>
      </c>
      <c r="J607" s="108">
        <f t="shared" si="149"/>
        <v>0</v>
      </c>
      <c r="K607" s="108">
        <f t="shared" si="150"/>
        <v>0</v>
      </c>
      <c r="L607" s="108">
        <f t="shared" si="151"/>
        <v>0</v>
      </c>
    </row>
    <row r="608" spans="1:12" ht="15">
      <c r="A608" s="1"/>
      <c r="B608" s="50" t="s">
        <v>446</v>
      </c>
      <c r="C608" s="207">
        <v>4124007</v>
      </c>
      <c r="D608" s="108">
        <v>0</v>
      </c>
      <c r="E608" s="108">
        <v>0</v>
      </c>
      <c r="F608" s="108">
        <v>0</v>
      </c>
      <c r="G608" s="108">
        <v>0</v>
      </c>
      <c r="H608" s="108">
        <v>0</v>
      </c>
      <c r="I608" s="108">
        <f t="shared" si="148"/>
        <v>0</v>
      </c>
      <c r="J608" s="108">
        <f t="shared" si="149"/>
        <v>0</v>
      </c>
      <c r="K608" s="108">
        <f t="shared" si="150"/>
        <v>0</v>
      </c>
      <c r="L608" s="108">
        <f t="shared" si="151"/>
        <v>0</v>
      </c>
    </row>
    <row r="609" spans="1:12" ht="15">
      <c r="A609" s="1"/>
      <c r="B609" s="50" t="s">
        <v>447</v>
      </c>
      <c r="C609" s="207">
        <v>4124008</v>
      </c>
      <c r="D609" s="108">
        <v>0</v>
      </c>
      <c r="E609" s="108">
        <v>0</v>
      </c>
      <c r="F609" s="108">
        <v>0</v>
      </c>
      <c r="G609" s="108">
        <v>0</v>
      </c>
      <c r="H609" s="108">
        <v>0</v>
      </c>
      <c r="I609" s="108">
        <f t="shared" si="148"/>
        <v>0</v>
      </c>
      <c r="J609" s="108">
        <f t="shared" si="149"/>
        <v>0</v>
      </c>
      <c r="K609" s="108">
        <f t="shared" si="150"/>
        <v>0</v>
      </c>
      <c r="L609" s="108">
        <f t="shared" si="151"/>
        <v>0</v>
      </c>
    </row>
    <row r="610" spans="1:12" ht="15">
      <c r="A610" s="1"/>
      <c r="B610" s="50" t="s">
        <v>448</v>
      </c>
      <c r="C610" s="207">
        <v>4124009</v>
      </c>
      <c r="D610" s="108">
        <v>0</v>
      </c>
      <c r="E610" s="108">
        <v>0</v>
      </c>
      <c r="F610" s="108">
        <v>0</v>
      </c>
      <c r="G610" s="108">
        <v>0</v>
      </c>
      <c r="H610" s="108">
        <v>0</v>
      </c>
      <c r="I610" s="108">
        <f t="shared" si="148"/>
        <v>0</v>
      </c>
      <c r="J610" s="108">
        <f t="shared" si="149"/>
        <v>0</v>
      </c>
      <c r="K610" s="108">
        <f t="shared" si="150"/>
        <v>0</v>
      </c>
      <c r="L610" s="108">
        <f t="shared" si="151"/>
        <v>0</v>
      </c>
    </row>
    <row r="611" spans="1:12" ht="15">
      <c r="A611" s="1"/>
      <c r="B611" s="50" t="s">
        <v>449</v>
      </c>
      <c r="C611" s="207">
        <v>4124010</v>
      </c>
      <c r="D611" s="108">
        <v>0</v>
      </c>
      <c r="E611" s="108">
        <v>0</v>
      </c>
      <c r="F611" s="108">
        <v>0</v>
      </c>
      <c r="G611" s="108">
        <v>0</v>
      </c>
      <c r="H611" s="108">
        <v>0</v>
      </c>
      <c r="I611" s="108">
        <f t="shared" si="148"/>
        <v>0</v>
      </c>
      <c r="J611" s="108">
        <f t="shared" si="149"/>
        <v>0</v>
      </c>
      <c r="K611" s="108">
        <f t="shared" si="150"/>
        <v>0</v>
      </c>
      <c r="L611" s="108">
        <f t="shared" si="151"/>
        <v>0</v>
      </c>
    </row>
    <row r="612" spans="1:12" ht="15">
      <c r="A612" s="90"/>
      <c r="B612" s="103" t="s">
        <v>61</v>
      </c>
      <c r="C612" s="93"/>
      <c r="D612" s="86">
        <f>SUM(D602:D611)</f>
        <v>0</v>
      </c>
      <c r="E612" s="86">
        <f aca="true" t="shared" si="152" ref="E612:L612">SUM(E602:E611)</f>
        <v>0</v>
      </c>
      <c r="F612" s="86">
        <f t="shared" si="152"/>
        <v>0</v>
      </c>
      <c r="G612" s="86">
        <f t="shared" si="152"/>
        <v>0</v>
      </c>
      <c r="H612" s="86">
        <f t="shared" si="152"/>
        <v>0</v>
      </c>
      <c r="I612" s="86">
        <f t="shared" si="152"/>
        <v>0</v>
      </c>
      <c r="J612" s="86">
        <f t="shared" si="152"/>
        <v>0</v>
      </c>
      <c r="K612" s="86">
        <f t="shared" si="152"/>
        <v>0</v>
      </c>
      <c r="L612" s="86">
        <f t="shared" si="152"/>
        <v>0</v>
      </c>
    </row>
    <row r="613" spans="1:12" ht="15">
      <c r="A613" s="172"/>
      <c r="B613" s="180" t="s">
        <v>137</v>
      </c>
      <c r="C613" s="169"/>
      <c r="D613" s="136">
        <f>D576+D588+D600+D612</f>
        <v>38880000</v>
      </c>
      <c r="E613" s="136">
        <f aca="true" t="shared" si="153" ref="E613:L613">E576+E588+E600+E612</f>
        <v>10321532</v>
      </c>
      <c r="F613" s="136">
        <f t="shared" si="153"/>
        <v>2750000</v>
      </c>
      <c r="G613" s="136">
        <f t="shared" si="153"/>
        <v>26576862</v>
      </c>
      <c r="H613" s="136">
        <f t="shared" si="153"/>
        <v>31258395</v>
      </c>
      <c r="I613" s="136">
        <f t="shared" si="153"/>
        <v>10940438.25</v>
      </c>
      <c r="J613" s="136">
        <f t="shared" si="153"/>
        <v>7814598.75</v>
      </c>
      <c r="K613" s="136">
        <f t="shared" si="153"/>
        <v>6251679</v>
      </c>
      <c r="L613" s="136">
        <f t="shared" si="153"/>
        <v>6251679</v>
      </c>
    </row>
    <row r="614" spans="1:12" ht="15">
      <c r="A614" s="1">
        <v>3</v>
      </c>
      <c r="B614" s="19" t="s">
        <v>138</v>
      </c>
      <c r="C614" s="66"/>
      <c r="D614" s="29"/>
      <c r="E614" s="29"/>
      <c r="F614" s="29"/>
      <c r="G614" s="60"/>
      <c r="H614" s="29"/>
      <c r="I614" s="60"/>
      <c r="J614" s="29"/>
      <c r="K614" s="29"/>
      <c r="L614" s="29"/>
    </row>
    <row r="615" spans="1:12" ht="15">
      <c r="A615" s="1"/>
      <c r="B615" s="50" t="s">
        <v>139</v>
      </c>
      <c r="C615" s="67">
        <v>4201000</v>
      </c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</row>
    <row r="616" spans="1:12" ht="15">
      <c r="A616" s="90"/>
      <c r="B616" s="103" t="s">
        <v>61</v>
      </c>
      <c r="C616" s="93"/>
      <c r="D616" s="86">
        <f>SUM(D615)</f>
        <v>0</v>
      </c>
      <c r="E616" s="86">
        <f aca="true" t="shared" si="154" ref="E616:L616">SUM(E615)</f>
        <v>0</v>
      </c>
      <c r="F616" s="86">
        <f t="shared" si="154"/>
        <v>0</v>
      </c>
      <c r="G616" s="86">
        <f t="shared" si="154"/>
        <v>0</v>
      </c>
      <c r="H616" s="86">
        <f t="shared" si="154"/>
        <v>0</v>
      </c>
      <c r="I616" s="86">
        <f t="shared" si="154"/>
        <v>0</v>
      </c>
      <c r="J616" s="86">
        <f t="shared" si="154"/>
        <v>0</v>
      </c>
      <c r="K616" s="86">
        <f t="shared" si="154"/>
        <v>0</v>
      </c>
      <c r="L616" s="86">
        <f t="shared" si="154"/>
        <v>0</v>
      </c>
    </row>
    <row r="617" spans="1:12" ht="15">
      <c r="A617" s="1"/>
      <c r="B617" s="50" t="s">
        <v>140</v>
      </c>
      <c r="C617" s="67">
        <v>4202000</v>
      </c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</row>
    <row r="618" spans="1:12" ht="15">
      <c r="A618" s="90"/>
      <c r="B618" s="103" t="s">
        <v>61</v>
      </c>
      <c r="C618" s="93"/>
      <c r="D618" s="86">
        <f>SUM(D617)</f>
        <v>0</v>
      </c>
      <c r="E618" s="86">
        <f aca="true" t="shared" si="155" ref="E618:L618">SUM(E617)</f>
        <v>0</v>
      </c>
      <c r="F618" s="86">
        <f t="shared" si="155"/>
        <v>0</v>
      </c>
      <c r="G618" s="86">
        <f t="shared" si="155"/>
        <v>0</v>
      </c>
      <c r="H618" s="86">
        <f t="shared" si="155"/>
        <v>0</v>
      </c>
      <c r="I618" s="86">
        <f t="shared" si="155"/>
        <v>0</v>
      </c>
      <c r="J618" s="86">
        <f t="shared" si="155"/>
        <v>0</v>
      </c>
      <c r="K618" s="86">
        <f t="shared" si="155"/>
        <v>0</v>
      </c>
      <c r="L618" s="86">
        <f t="shared" si="155"/>
        <v>0</v>
      </c>
    </row>
    <row r="619" spans="1:12" ht="15">
      <c r="A619" s="1"/>
      <c r="B619" s="50" t="s">
        <v>141</v>
      </c>
      <c r="C619" s="67">
        <v>4203000</v>
      </c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9">
        <v>0</v>
      </c>
      <c r="K619" s="29">
        <v>0</v>
      </c>
      <c r="L619" s="29">
        <v>0</v>
      </c>
    </row>
    <row r="620" spans="1:12" ht="15">
      <c r="A620" s="90"/>
      <c r="B620" s="103" t="s">
        <v>61</v>
      </c>
      <c r="C620" s="93"/>
      <c r="D620" s="86">
        <f aca="true" t="shared" si="156" ref="D620:L620">SUM(D619)</f>
        <v>0</v>
      </c>
      <c r="E620" s="86">
        <f t="shared" si="156"/>
        <v>0</v>
      </c>
      <c r="F620" s="86">
        <f t="shared" si="156"/>
        <v>0</v>
      </c>
      <c r="G620" s="86">
        <f t="shared" si="156"/>
        <v>0</v>
      </c>
      <c r="H620" s="86">
        <f t="shared" si="156"/>
        <v>0</v>
      </c>
      <c r="I620" s="86">
        <f t="shared" si="156"/>
        <v>0</v>
      </c>
      <c r="J620" s="86">
        <f t="shared" si="156"/>
        <v>0</v>
      </c>
      <c r="K620" s="86">
        <f t="shared" si="156"/>
        <v>0</v>
      </c>
      <c r="L620" s="86">
        <f t="shared" si="156"/>
        <v>0</v>
      </c>
    </row>
    <row r="621" spans="1:12" ht="15">
      <c r="A621" s="1"/>
      <c r="B621" s="50" t="s">
        <v>142</v>
      </c>
      <c r="C621" s="67">
        <v>4204000</v>
      </c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</row>
    <row r="622" spans="1:12" ht="15">
      <c r="A622" s="90"/>
      <c r="B622" s="103" t="s">
        <v>61</v>
      </c>
      <c r="C622" s="93"/>
      <c r="D622" s="86">
        <f aca="true" t="shared" si="157" ref="D622:L622">SUM(D621)</f>
        <v>0</v>
      </c>
      <c r="E622" s="86">
        <f t="shared" si="157"/>
        <v>0</v>
      </c>
      <c r="F622" s="86">
        <f t="shared" si="157"/>
        <v>0</v>
      </c>
      <c r="G622" s="86">
        <f t="shared" si="157"/>
        <v>0</v>
      </c>
      <c r="H622" s="86">
        <f t="shared" si="157"/>
        <v>0</v>
      </c>
      <c r="I622" s="86">
        <f t="shared" si="157"/>
        <v>0</v>
      </c>
      <c r="J622" s="86">
        <f t="shared" si="157"/>
        <v>0</v>
      </c>
      <c r="K622" s="86">
        <f t="shared" si="157"/>
        <v>0</v>
      </c>
      <c r="L622" s="86">
        <f t="shared" si="157"/>
        <v>0</v>
      </c>
    </row>
    <row r="623" spans="1:12" ht="15">
      <c r="A623" s="1"/>
      <c r="B623" s="50" t="s">
        <v>143</v>
      </c>
      <c r="C623" s="67">
        <v>4205000</v>
      </c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</row>
    <row r="624" spans="1:12" ht="15">
      <c r="A624" s="90"/>
      <c r="B624" s="103" t="s">
        <v>61</v>
      </c>
      <c r="C624" s="93"/>
      <c r="D624" s="86">
        <f aca="true" t="shared" si="158" ref="D624:L624">SUM(D623)</f>
        <v>0</v>
      </c>
      <c r="E624" s="86">
        <f t="shared" si="158"/>
        <v>0</v>
      </c>
      <c r="F624" s="86">
        <f t="shared" si="158"/>
        <v>0</v>
      </c>
      <c r="G624" s="86">
        <f t="shared" si="158"/>
        <v>0</v>
      </c>
      <c r="H624" s="86">
        <f t="shared" si="158"/>
        <v>0</v>
      </c>
      <c r="I624" s="86">
        <f t="shared" si="158"/>
        <v>0</v>
      </c>
      <c r="J624" s="86">
        <f t="shared" si="158"/>
        <v>0</v>
      </c>
      <c r="K624" s="86">
        <f t="shared" si="158"/>
        <v>0</v>
      </c>
      <c r="L624" s="86">
        <f t="shared" si="158"/>
        <v>0</v>
      </c>
    </row>
    <row r="625" spans="1:12" ht="15">
      <c r="A625" s="1"/>
      <c r="B625" s="50" t="s">
        <v>144</v>
      </c>
      <c r="C625" s="67">
        <v>4206000</v>
      </c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9">
        <v>0</v>
      </c>
      <c r="K625" s="29">
        <v>0</v>
      </c>
      <c r="L625" s="29">
        <v>0</v>
      </c>
    </row>
    <row r="626" spans="1:12" ht="15">
      <c r="A626" s="90"/>
      <c r="B626" s="103" t="s">
        <v>61</v>
      </c>
      <c r="C626" s="93"/>
      <c r="D626" s="86">
        <f aca="true" t="shared" si="159" ref="D626:L626">SUM(D625)</f>
        <v>0</v>
      </c>
      <c r="E626" s="86">
        <f t="shared" si="159"/>
        <v>0</v>
      </c>
      <c r="F626" s="86">
        <f t="shared" si="159"/>
        <v>0</v>
      </c>
      <c r="G626" s="86">
        <f t="shared" si="159"/>
        <v>0</v>
      </c>
      <c r="H626" s="86">
        <f t="shared" si="159"/>
        <v>0</v>
      </c>
      <c r="I626" s="86">
        <f t="shared" si="159"/>
        <v>0</v>
      </c>
      <c r="J626" s="86">
        <f t="shared" si="159"/>
        <v>0</v>
      </c>
      <c r="K626" s="86">
        <f t="shared" si="159"/>
        <v>0</v>
      </c>
      <c r="L626" s="86">
        <f t="shared" si="159"/>
        <v>0</v>
      </c>
    </row>
    <row r="627" spans="1:12" ht="15">
      <c r="A627" s="1"/>
      <c r="B627" s="50" t="s">
        <v>145</v>
      </c>
      <c r="C627" s="67">
        <v>4208000</v>
      </c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</row>
    <row r="628" spans="1:12" ht="15">
      <c r="A628" s="90"/>
      <c r="B628" s="103" t="s">
        <v>61</v>
      </c>
      <c r="C628" s="93"/>
      <c r="D628" s="86">
        <f aca="true" t="shared" si="160" ref="D628:L628">SUM(D627)</f>
        <v>0</v>
      </c>
      <c r="E628" s="86">
        <f t="shared" si="160"/>
        <v>0</v>
      </c>
      <c r="F628" s="86">
        <f t="shared" si="160"/>
        <v>0</v>
      </c>
      <c r="G628" s="86">
        <f t="shared" si="160"/>
        <v>0</v>
      </c>
      <c r="H628" s="86">
        <f t="shared" si="160"/>
        <v>0</v>
      </c>
      <c r="I628" s="86">
        <f t="shared" si="160"/>
        <v>0</v>
      </c>
      <c r="J628" s="86">
        <f t="shared" si="160"/>
        <v>0</v>
      </c>
      <c r="K628" s="86">
        <f t="shared" si="160"/>
        <v>0</v>
      </c>
      <c r="L628" s="86">
        <f t="shared" si="160"/>
        <v>0</v>
      </c>
    </row>
    <row r="629" spans="1:12" ht="15">
      <c r="A629" s="172"/>
      <c r="B629" s="180" t="s">
        <v>146</v>
      </c>
      <c r="C629" s="169"/>
      <c r="D629" s="136">
        <f>D616+D618+D620+D622+D624+D626+D628</f>
        <v>0</v>
      </c>
      <c r="E629" s="136">
        <f aca="true" t="shared" si="161" ref="E629:L629">E616+E618+E620+E622+E624+E626+E628</f>
        <v>0</v>
      </c>
      <c r="F629" s="136">
        <f t="shared" si="161"/>
        <v>0</v>
      </c>
      <c r="G629" s="136">
        <f t="shared" si="161"/>
        <v>0</v>
      </c>
      <c r="H629" s="136">
        <f t="shared" si="161"/>
        <v>0</v>
      </c>
      <c r="I629" s="136">
        <f t="shared" si="161"/>
        <v>0</v>
      </c>
      <c r="J629" s="136">
        <f t="shared" si="161"/>
        <v>0</v>
      </c>
      <c r="K629" s="136">
        <f t="shared" si="161"/>
        <v>0</v>
      </c>
      <c r="L629" s="136">
        <f t="shared" si="161"/>
        <v>0</v>
      </c>
    </row>
    <row r="630" spans="1:12" ht="15">
      <c r="A630" s="1">
        <v>4</v>
      </c>
      <c r="B630" s="19" t="s">
        <v>147</v>
      </c>
      <c r="C630" s="66"/>
      <c r="D630" s="29"/>
      <c r="E630" s="29"/>
      <c r="F630" s="29"/>
      <c r="G630" s="60"/>
      <c r="H630" s="29"/>
      <c r="I630" s="60"/>
      <c r="J630" s="29"/>
      <c r="K630" s="29"/>
      <c r="L630" s="29"/>
    </row>
    <row r="631" spans="1:12" ht="15">
      <c r="A631" s="1"/>
      <c r="B631" s="50" t="s">
        <v>139</v>
      </c>
      <c r="C631" s="67">
        <v>4211000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</row>
    <row r="632" spans="1:12" ht="15">
      <c r="A632" s="90"/>
      <c r="B632" s="103" t="s">
        <v>61</v>
      </c>
      <c r="C632" s="93"/>
      <c r="D632" s="86">
        <f aca="true" t="shared" si="162" ref="D632:L632">SUM(D622:D631)</f>
        <v>0</v>
      </c>
      <c r="E632" s="86">
        <f t="shared" si="162"/>
        <v>0</v>
      </c>
      <c r="F632" s="86">
        <f t="shared" si="162"/>
        <v>0</v>
      </c>
      <c r="G632" s="86">
        <f t="shared" si="162"/>
        <v>0</v>
      </c>
      <c r="H632" s="86">
        <f t="shared" si="162"/>
        <v>0</v>
      </c>
      <c r="I632" s="86">
        <f t="shared" si="162"/>
        <v>0</v>
      </c>
      <c r="J632" s="86">
        <f t="shared" si="162"/>
        <v>0</v>
      </c>
      <c r="K632" s="86">
        <f t="shared" si="162"/>
        <v>0</v>
      </c>
      <c r="L632" s="86">
        <f t="shared" si="162"/>
        <v>0</v>
      </c>
    </row>
    <row r="633" spans="1:12" ht="15">
      <c r="A633" s="1"/>
      <c r="B633" s="50" t="s">
        <v>140</v>
      </c>
      <c r="C633" s="67">
        <v>4212000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</row>
    <row r="634" spans="1:12" ht="15">
      <c r="A634" s="90"/>
      <c r="B634" s="103" t="s">
        <v>61</v>
      </c>
      <c r="C634" s="93"/>
      <c r="D634" s="86">
        <f aca="true" t="shared" si="163" ref="D634:L634">SUM(D624:D633)</f>
        <v>0</v>
      </c>
      <c r="E634" s="86">
        <f t="shared" si="163"/>
        <v>0</v>
      </c>
      <c r="F634" s="86">
        <f t="shared" si="163"/>
        <v>0</v>
      </c>
      <c r="G634" s="86">
        <f t="shared" si="163"/>
        <v>0</v>
      </c>
      <c r="H634" s="86">
        <f t="shared" si="163"/>
        <v>0</v>
      </c>
      <c r="I634" s="86">
        <f t="shared" si="163"/>
        <v>0</v>
      </c>
      <c r="J634" s="86">
        <f t="shared" si="163"/>
        <v>0</v>
      </c>
      <c r="K634" s="86">
        <f t="shared" si="163"/>
        <v>0</v>
      </c>
      <c r="L634" s="86">
        <f t="shared" si="163"/>
        <v>0</v>
      </c>
    </row>
    <row r="635" spans="1:12" ht="15">
      <c r="A635" s="1"/>
      <c r="B635" s="50" t="s">
        <v>141</v>
      </c>
      <c r="C635" s="67">
        <v>4213000</v>
      </c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</row>
    <row r="636" spans="1:12" ht="15">
      <c r="A636" s="90"/>
      <c r="B636" s="103" t="s">
        <v>61</v>
      </c>
      <c r="C636" s="93"/>
      <c r="D636" s="86">
        <f aca="true" t="shared" si="164" ref="D636:L636">SUM(D626:D635)</f>
        <v>0</v>
      </c>
      <c r="E636" s="86">
        <f t="shared" si="164"/>
        <v>0</v>
      </c>
      <c r="F636" s="86">
        <f t="shared" si="164"/>
        <v>0</v>
      </c>
      <c r="G636" s="86">
        <f t="shared" si="164"/>
        <v>0</v>
      </c>
      <c r="H636" s="86">
        <f t="shared" si="164"/>
        <v>0</v>
      </c>
      <c r="I636" s="86">
        <f t="shared" si="164"/>
        <v>0</v>
      </c>
      <c r="J636" s="86">
        <f t="shared" si="164"/>
        <v>0</v>
      </c>
      <c r="K636" s="86">
        <f t="shared" si="164"/>
        <v>0</v>
      </c>
      <c r="L636" s="86">
        <f t="shared" si="164"/>
        <v>0</v>
      </c>
    </row>
    <row r="637" spans="1:12" ht="15">
      <c r="A637" s="1"/>
      <c r="B637" s="50" t="s">
        <v>142</v>
      </c>
      <c r="C637" s="67">
        <v>4214000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</row>
    <row r="638" spans="1:12" ht="15">
      <c r="A638" s="90"/>
      <c r="B638" s="94" t="s">
        <v>61</v>
      </c>
      <c r="C638" s="95"/>
      <c r="D638" s="209">
        <f aca="true" t="shared" si="165" ref="D638:L638">SUM(D628:D637)</f>
        <v>0</v>
      </c>
      <c r="E638" s="209">
        <f t="shared" si="165"/>
        <v>0</v>
      </c>
      <c r="F638" s="209">
        <f t="shared" si="165"/>
        <v>0</v>
      </c>
      <c r="G638" s="209">
        <f t="shared" si="165"/>
        <v>0</v>
      </c>
      <c r="H638" s="209">
        <f t="shared" si="165"/>
        <v>0</v>
      </c>
      <c r="I638" s="209">
        <f t="shared" si="165"/>
        <v>0</v>
      </c>
      <c r="J638" s="209">
        <f t="shared" si="165"/>
        <v>0</v>
      </c>
      <c r="K638" s="209">
        <f t="shared" si="165"/>
        <v>0</v>
      </c>
      <c r="L638" s="209">
        <f t="shared" si="165"/>
        <v>0</v>
      </c>
    </row>
    <row r="639" spans="1:12" ht="15">
      <c r="A639" s="1"/>
      <c r="B639" s="50" t="s">
        <v>143</v>
      </c>
      <c r="C639" s="67">
        <v>4215000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</row>
    <row r="640" spans="1:12" ht="15">
      <c r="A640" s="90"/>
      <c r="B640" s="103" t="s">
        <v>61</v>
      </c>
      <c r="C640" s="93"/>
      <c r="D640" s="86">
        <f aca="true" t="shared" si="166" ref="D640:L640">SUM(D630:D639)</f>
        <v>0</v>
      </c>
      <c r="E640" s="86">
        <f t="shared" si="166"/>
        <v>0</v>
      </c>
      <c r="F640" s="86">
        <f t="shared" si="166"/>
        <v>0</v>
      </c>
      <c r="G640" s="86">
        <f t="shared" si="166"/>
        <v>0</v>
      </c>
      <c r="H640" s="86">
        <f t="shared" si="166"/>
        <v>0</v>
      </c>
      <c r="I640" s="86">
        <f t="shared" si="166"/>
        <v>0</v>
      </c>
      <c r="J640" s="86">
        <f t="shared" si="166"/>
        <v>0</v>
      </c>
      <c r="K640" s="86">
        <f t="shared" si="166"/>
        <v>0</v>
      </c>
      <c r="L640" s="86">
        <f t="shared" si="166"/>
        <v>0</v>
      </c>
    </row>
    <row r="641" spans="1:12" ht="15">
      <c r="A641" s="1"/>
      <c r="B641" s="50" t="s">
        <v>144</v>
      </c>
      <c r="C641" s="67">
        <v>4216000</v>
      </c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</row>
    <row r="642" spans="1:12" ht="15">
      <c r="A642" s="90"/>
      <c r="B642" s="103" t="s">
        <v>61</v>
      </c>
      <c r="C642" s="93"/>
      <c r="D642" s="86">
        <f aca="true" t="shared" si="167" ref="D642:L642">SUM(D632:D641)</f>
        <v>0</v>
      </c>
      <c r="E642" s="86">
        <f t="shared" si="167"/>
        <v>0</v>
      </c>
      <c r="F642" s="86">
        <f t="shared" si="167"/>
        <v>0</v>
      </c>
      <c r="G642" s="86">
        <f t="shared" si="167"/>
        <v>0</v>
      </c>
      <c r="H642" s="86">
        <f t="shared" si="167"/>
        <v>0</v>
      </c>
      <c r="I642" s="86">
        <f t="shared" si="167"/>
        <v>0</v>
      </c>
      <c r="J642" s="86">
        <f t="shared" si="167"/>
        <v>0</v>
      </c>
      <c r="K642" s="86">
        <f t="shared" si="167"/>
        <v>0</v>
      </c>
      <c r="L642" s="86">
        <f t="shared" si="167"/>
        <v>0</v>
      </c>
    </row>
    <row r="643" spans="1:12" ht="15">
      <c r="A643" s="1"/>
      <c r="B643" s="50" t="s">
        <v>145</v>
      </c>
      <c r="C643" s="67">
        <v>4218000</v>
      </c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</row>
    <row r="644" spans="1:12" ht="15">
      <c r="A644" s="90"/>
      <c r="B644" s="103" t="s">
        <v>61</v>
      </c>
      <c r="C644" s="95"/>
      <c r="D644" s="86">
        <f aca="true" t="shared" si="168" ref="D644:L644">SUM(D634:D643)</f>
        <v>0</v>
      </c>
      <c r="E644" s="86">
        <f t="shared" si="168"/>
        <v>0</v>
      </c>
      <c r="F644" s="86">
        <f t="shared" si="168"/>
        <v>0</v>
      </c>
      <c r="G644" s="86">
        <f t="shared" si="168"/>
        <v>0</v>
      </c>
      <c r="H644" s="86">
        <f t="shared" si="168"/>
        <v>0</v>
      </c>
      <c r="I644" s="86">
        <f t="shared" si="168"/>
        <v>0</v>
      </c>
      <c r="J644" s="86">
        <f t="shared" si="168"/>
        <v>0</v>
      </c>
      <c r="K644" s="86">
        <f t="shared" si="168"/>
        <v>0</v>
      </c>
      <c r="L644" s="86">
        <f t="shared" si="168"/>
        <v>0</v>
      </c>
    </row>
    <row r="645" spans="1:12" ht="15">
      <c r="A645" s="172"/>
      <c r="B645" s="180" t="s">
        <v>148</v>
      </c>
      <c r="C645" s="195"/>
      <c r="D645" s="136">
        <f>D632+D634+D636+D638+D640+D642+D644</f>
        <v>0</v>
      </c>
      <c r="E645" s="136">
        <f aca="true" t="shared" si="169" ref="E645:L645">E632+E634+E636+E638+E640+E642+E644</f>
        <v>0</v>
      </c>
      <c r="F645" s="136">
        <f t="shared" si="169"/>
        <v>0</v>
      </c>
      <c r="G645" s="136">
        <f t="shared" si="169"/>
        <v>0</v>
      </c>
      <c r="H645" s="136">
        <f t="shared" si="169"/>
        <v>0</v>
      </c>
      <c r="I645" s="136">
        <f t="shared" si="169"/>
        <v>0</v>
      </c>
      <c r="J645" s="136">
        <f t="shared" si="169"/>
        <v>0</v>
      </c>
      <c r="K645" s="136">
        <f t="shared" si="169"/>
        <v>0</v>
      </c>
      <c r="L645" s="136">
        <f t="shared" si="169"/>
        <v>0</v>
      </c>
    </row>
    <row r="646" spans="1:12" ht="15">
      <c r="A646" s="1">
        <v>5</v>
      </c>
      <c r="B646" s="23" t="s">
        <v>149</v>
      </c>
      <c r="C646" s="67"/>
      <c r="D646" s="29"/>
      <c r="E646" s="29"/>
      <c r="F646" s="114"/>
      <c r="G646" s="60"/>
      <c r="H646" s="29"/>
      <c r="I646" s="29"/>
      <c r="J646" s="29"/>
      <c r="K646" s="29"/>
      <c r="L646" s="29"/>
    </row>
    <row r="647" spans="1:12" ht="15">
      <c r="A647" s="1"/>
      <c r="B647" s="50" t="s">
        <v>479</v>
      </c>
      <c r="C647" s="66">
        <v>4301000</v>
      </c>
      <c r="D647" s="29"/>
      <c r="E647" s="29"/>
      <c r="F647" s="114"/>
      <c r="G647" s="108">
        <v>840475</v>
      </c>
      <c r="H647" s="108">
        <v>500000</v>
      </c>
      <c r="I647" s="29">
        <f>H647*35%</f>
        <v>175000</v>
      </c>
      <c r="J647" s="29">
        <f>H647*25%</f>
        <v>125000</v>
      </c>
      <c r="K647" s="29">
        <f>H647*20%</f>
        <v>100000</v>
      </c>
      <c r="L647" s="29">
        <f>H647*20%</f>
        <v>100000</v>
      </c>
    </row>
    <row r="648" spans="1:12" ht="15">
      <c r="A648" s="90"/>
      <c r="B648" s="103" t="s">
        <v>61</v>
      </c>
      <c r="C648" s="93"/>
      <c r="D648" s="126">
        <f aca="true" t="shared" si="170" ref="D648:L648">SUM(D638:D647)</f>
        <v>0</v>
      </c>
      <c r="E648" s="126">
        <f t="shared" si="170"/>
        <v>0</v>
      </c>
      <c r="F648" s="194">
        <f t="shared" si="170"/>
        <v>0</v>
      </c>
      <c r="G648" s="126">
        <f t="shared" si="170"/>
        <v>840475</v>
      </c>
      <c r="H648" s="126">
        <f t="shared" si="170"/>
        <v>500000</v>
      </c>
      <c r="I648" s="126">
        <f t="shared" si="170"/>
        <v>175000</v>
      </c>
      <c r="J648" s="126">
        <f t="shared" si="170"/>
        <v>125000</v>
      </c>
      <c r="K648" s="126">
        <f t="shared" si="170"/>
        <v>100000</v>
      </c>
      <c r="L648" s="126">
        <f t="shared" si="170"/>
        <v>100000</v>
      </c>
    </row>
    <row r="649" spans="1:12" ht="15">
      <c r="A649" s="1"/>
      <c r="B649" s="50" t="s">
        <v>150</v>
      </c>
      <c r="C649" s="67">
        <v>4302000</v>
      </c>
      <c r="D649" s="108"/>
      <c r="E649" s="108"/>
      <c r="F649" s="132"/>
      <c r="G649" s="108"/>
      <c r="H649" s="108"/>
      <c r="I649" s="108"/>
      <c r="J649" s="108"/>
      <c r="K649" s="108"/>
      <c r="L649" s="108"/>
    </row>
    <row r="650" spans="1:12" ht="15">
      <c r="A650" s="90"/>
      <c r="B650" s="103" t="s">
        <v>61</v>
      </c>
      <c r="C650" s="95"/>
      <c r="D650" s="126">
        <f>SUM(D640:D649)</f>
        <v>0</v>
      </c>
      <c r="E650" s="126">
        <f>SUM(E640:E649)</f>
        <v>0</v>
      </c>
      <c r="F650" s="194">
        <f>SUM(F640:F649)</f>
        <v>0</v>
      </c>
      <c r="G650" s="126">
        <f aca="true" t="shared" si="171" ref="G650:L650">SUM(G649:G649)</f>
        <v>0</v>
      </c>
      <c r="H650" s="126">
        <f t="shared" si="171"/>
        <v>0</v>
      </c>
      <c r="I650" s="126">
        <f t="shared" si="171"/>
        <v>0</v>
      </c>
      <c r="J650" s="126">
        <f t="shared" si="171"/>
        <v>0</v>
      </c>
      <c r="K650" s="126">
        <f t="shared" si="171"/>
        <v>0</v>
      </c>
      <c r="L650" s="126">
        <f t="shared" si="171"/>
        <v>0</v>
      </c>
    </row>
    <row r="651" spans="1:12" ht="15">
      <c r="A651" s="1"/>
      <c r="B651" s="50" t="s">
        <v>37</v>
      </c>
      <c r="C651" s="67">
        <v>4308000</v>
      </c>
      <c r="D651" s="108"/>
      <c r="E651" s="108"/>
      <c r="F651" s="132"/>
      <c r="G651" s="108"/>
      <c r="H651" s="108"/>
      <c r="I651" s="108"/>
      <c r="J651" s="108"/>
      <c r="K651" s="108"/>
      <c r="L651" s="108"/>
    </row>
    <row r="652" spans="1:12" ht="15">
      <c r="A652" s="90"/>
      <c r="B652" s="103" t="s">
        <v>61</v>
      </c>
      <c r="C652" s="95"/>
      <c r="D652" s="126">
        <f>SUM(D642:D651)</f>
        <v>0</v>
      </c>
      <c r="E652" s="126">
        <f>SUM(E642:E651)</f>
        <v>0</v>
      </c>
      <c r="F652" s="194">
        <f>SUM(F642:F651)</f>
        <v>0</v>
      </c>
      <c r="G652" s="126">
        <f aca="true" t="shared" si="172" ref="G652:L652">SUM(G651:G651)</f>
        <v>0</v>
      </c>
      <c r="H652" s="126">
        <f t="shared" si="172"/>
        <v>0</v>
      </c>
      <c r="I652" s="126">
        <f t="shared" si="172"/>
        <v>0</v>
      </c>
      <c r="J652" s="126">
        <f t="shared" si="172"/>
        <v>0</v>
      </c>
      <c r="K652" s="126">
        <f t="shared" si="172"/>
        <v>0</v>
      </c>
      <c r="L652" s="126">
        <f t="shared" si="172"/>
        <v>0</v>
      </c>
    </row>
    <row r="653" spans="1:12" ht="15">
      <c r="A653" s="172"/>
      <c r="B653" s="180" t="s">
        <v>151</v>
      </c>
      <c r="C653" s="169"/>
      <c r="D653" s="167">
        <f>D648+D650+D652</f>
        <v>0</v>
      </c>
      <c r="E653" s="167">
        <f aca="true" t="shared" si="173" ref="E653:L653">E648+E650+E652</f>
        <v>0</v>
      </c>
      <c r="F653" s="168">
        <f t="shared" si="173"/>
        <v>0</v>
      </c>
      <c r="G653" s="167">
        <f t="shared" si="173"/>
        <v>840475</v>
      </c>
      <c r="H653" s="167">
        <f t="shared" si="173"/>
        <v>500000</v>
      </c>
      <c r="I653" s="167">
        <f t="shared" si="173"/>
        <v>175000</v>
      </c>
      <c r="J653" s="167">
        <f t="shared" si="173"/>
        <v>125000</v>
      </c>
      <c r="K653" s="167">
        <f t="shared" si="173"/>
        <v>100000</v>
      </c>
      <c r="L653" s="167">
        <f t="shared" si="173"/>
        <v>100000</v>
      </c>
    </row>
    <row r="654" spans="1:12" ht="15">
      <c r="A654" s="1">
        <v>6</v>
      </c>
      <c r="B654" s="23" t="s">
        <v>152</v>
      </c>
      <c r="C654" s="67"/>
      <c r="D654" s="29"/>
      <c r="E654" s="29"/>
      <c r="F654" s="114"/>
      <c r="G654" s="60"/>
      <c r="H654" s="29"/>
      <c r="I654" s="60"/>
      <c r="J654" s="29"/>
      <c r="K654" s="29"/>
      <c r="L654" s="29"/>
    </row>
    <row r="655" spans="1:12" ht="15">
      <c r="A655" s="1">
        <v>6.1</v>
      </c>
      <c r="B655" s="61" t="s">
        <v>478</v>
      </c>
      <c r="C655" s="67"/>
      <c r="D655" s="29"/>
      <c r="E655" s="29"/>
      <c r="F655" s="114"/>
      <c r="G655" s="60"/>
      <c r="H655" s="29"/>
      <c r="I655" s="60"/>
      <c r="J655" s="29"/>
      <c r="K655" s="29"/>
      <c r="L655" s="29"/>
    </row>
    <row r="656" spans="1:12" ht="15">
      <c r="A656" s="1"/>
      <c r="B656" s="28" t="s">
        <v>450</v>
      </c>
      <c r="C656" s="67">
        <v>4601001</v>
      </c>
      <c r="D656" s="29"/>
      <c r="E656" s="29"/>
      <c r="F656" s="114"/>
      <c r="G656" s="60"/>
      <c r="H656" s="29"/>
      <c r="I656" s="60"/>
      <c r="J656" s="29"/>
      <c r="K656" s="29"/>
      <c r="L656" s="29"/>
    </row>
    <row r="657" spans="1:12" ht="15">
      <c r="A657" s="1"/>
      <c r="B657" s="28" t="s">
        <v>451</v>
      </c>
      <c r="C657" s="67">
        <v>4601002</v>
      </c>
      <c r="D657" s="29"/>
      <c r="E657" s="29"/>
      <c r="F657" s="114"/>
      <c r="G657" s="60"/>
      <c r="H657" s="29"/>
      <c r="I657" s="60"/>
      <c r="J657" s="29"/>
      <c r="K657" s="29"/>
      <c r="L657" s="29"/>
    </row>
    <row r="658" spans="1:12" ht="15">
      <c r="A658" s="1"/>
      <c r="B658" s="28" t="s">
        <v>452</v>
      </c>
      <c r="C658" s="67">
        <v>4601003</v>
      </c>
      <c r="D658" s="29"/>
      <c r="E658" s="29"/>
      <c r="F658" s="114"/>
      <c r="G658" s="60"/>
      <c r="H658" s="29"/>
      <c r="I658" s="60"/>
      <c r="J658" s="29"/>
      <c r="K658" s="29"/>
      <c r="L658" s="29"/>
    </row>
    <row r="659" spans="1:12" ht="15">
      <c r="A659" s="1"/>
      <c r="B659" s="28" t="s">
        <v>453</v>
      </c>
      <c r="C659" s="67">
        <v>4601004</v>
      </c>
      <c r="D659" s="108">
        <v>2360500</v>
      </c>
      <c r="E659" s="108">
        <v>1182282</v>
      </c>
      <c r="F659" s="132">
        <v>1000000</v>
      </c>
      <c r="G659" s="187">
        <v>1344000</v>
      </c>
      <c r="H659" s="108">
        <v>1500000</v>
      </c>
      <c r="I659" s="108">
        <f>H659*35%</f>
        <v>525000</v>
      </c>
      <c r="J659" s="108">
        <f>H659*25%</f>
        <v>375000</v>
      </c>
      <c r="K659" s="108">
        <f>H659*20%</f>
        <v>300000</v>
      </c>
      <c r="L659" s="108">
        <f>H659*20%</f>
        <v>300000</v>
      </c>
    </row>
    <row r="660" spans="1:12" ht="15">
      <c r="A660" s="1"/>
      <c r="B660" s="28" t="s">
        <v>454</v>
      </c>
      <c r="C660" s="67">
        <v>4601005</v>
      </c>
      <c r="D660" s="108"/>
      <c r="E660" s="108"/>
      <c r="F660" s="132"/>
      <c r="G660" s="187"/>
      <c r="H660" s="108"/>
      <c r="I660" s="187"/>
      <c r="J660" s="108"/>
      <c r="K660" s="108"/>
      <c r="L660" s="108"/>
    </row>
    <row r="661" spans="1:12" ht="15">
      <c r="A661" s="1"/>
      <c r="B661" s="28" t="s">
        <v>455</v>
      </c>
      <c r="C661" s="68">
        <v>4601006</v>
      </c>
      <c r="D661" s="108"/>
      <c r="E661" s="108"/>
      <c r="F661" s="132"/>
      <c r="G661" s="187">
        <v>285000</v>
      </c>
      <c r="H661" s="108">
        <v>50000</v>
      </c>
      <c r="I661" s="108">
        <f>H661*35%</f>
        <v>17500</v>
      </c>
      <c r="J661" s="108">
        <f>H661*25%</f>
        <v>12500</v>
      </c>
      <c r="K661" s="108">
        <f>H661*20%</f>
        <v>10000</v>
      </c>
      <c r="L661" s="108">
        <f>H661*20%</f>
        <v>10000</v>
      </c>
    </row>
    <row r="662" spans="1:12" ht="15">
      <c r="A662" s="1"/>
      <c r="B662" s="28" t="s">
        <v>456</v>
      </c>
      <c r="C662" s="69">
        <v>4601009</v>
      </c>
      <c r="D662" s="108"/>
      <c r="E662" s="108"/>
      <c r="F662" s="132"/>
      <c r="G662" s="187"/>
      <c r="H662" s="108"/>
      <c r="I662" s="187"/>
      <c r="J662" s="108"/>
      <c r="K662" s="108"/>
      <c r="L662" s="108"/>
    </row>
    <row r="663" spans="1:12" ht="15">
      <c r="A663" s="1"/>
      <c r="B663" s="28" t="s">
        <v>457</v>
      </c>
      <c r="C663" s="69">
        <v>4601010</v>
      </c>
      <c r="D663" s="108"/>
      <c r="E663" s="108"/>
      <c r="F663" s="132"/>
      <c r="G663" s="187">
        <v>49607</v>
      </c>
      <c r="H663" s="108">
        <v>100000</v>
      </c>
      <c r="I663" s="108">
        <f>H663*35%</f>
        <v>35000</v>
      </c>
      <c r="J663" s="108">
        <f>H663*25%</f>
        <v>25000</v>
      </c>
      <c r="K663" s="108">
        <f>H663*20%</f>
        <v>20000</v>
      </c>
      <c r="L663" s="108">
        <f>H663*20%</f>
        <v>20000</v>
      </c>
    </row>
    <row r="664" spans="1:12" ht="15">
      <c r="A664" s="90"/>
      <c r="B664" s="103" t="s">
        <v>61</v>
      </c>
      <c r="C664" s="93"/>
      <c r="D664" s="86">
        <f aca="true" t="shared" si="174" ref="D664:L664">SUM(D656:D663)</f>
        <v>2360500</v>
      </c>
      <c r="E664" s="86">
        <f t="shared" si="174"/>
        <v>1182282</v>
      </c>
      <c r="F664" s="86">
        <f t="shared" si="174"/>
        <v>1000000</v>
      </c>
      <c r="G664" s="86">
        <f t="shared" si="174"/>
        <v>1678607</v>
      </c>
      <c r="H664" s="86">
        <f t="shared" si="174"/>
        <v>1650000</v>
      </c>
      <c r="I664" s="86">
        <f t="shared" si="174"/>
        <v>577500</v>
      </c>
      <c r="J664" s="86">
        <f t="shared" si="174"/>
        <v>412500</v>
      </c>
      <c r="K664" s="86">
        <f t="shared" si="174"/>
        <v>330000</v>
      </c>
      <c r="L664" s="86">
        <f t="shared" si="174"/>
        <v>330000</v>
      </c>
    </row>
    <row r="665" spans="1:12" ht="15">
      <c r="A665" s="1">
        <v>6.2</v>
      </c>
      <c r="B665" s="50" t="s">
        <v>153</v>
      </c>
      <c r="C665" s="67">
        <v>4602000</v>
      </c>
      <c r="D665" s="29">
        <v>0</v>
      </c>
      <c r="E665" s="29">
        <v>0</v>
      </c>
      <c r="F665" s="29">
        <v>0</v>
      </c>
      <c r="G665" s="60">
        <v>0</v>
      </c>
      <c r="H665" s="29">
        <v>0</v>
      </c>
      <c r="I665" s="60">
        <v>0</v>
      </c>
      <c r="J665" s="29">
        <v>0</v>
      </c>
      <c r="K665" s="29">
        <v>0</v>
      </c>
      <c r="L665" s="29">
        <v>0</v>
      </c>
    </row>
    <row r="666" spans="1:12" ht="15">
      <c r="A666" s="90"/>
      <c r="B666" s="103" t="s">
        <v>61</v>
      </c>
      <c r="C666" s="95"/>
      <c r="D666" s="86">
        <f>SUM(D665)</f>
        <v>0</v>
      </c>
      <c r="E666" s="86">
        <f aca="true" t="shared" si="175" ref="E666:L666">SUM(E665)</f>
        <v>0</v>
      </c>
      <c r="F666" s="86">
        <f t="shared" si="175"/>
        <v>0</v>
      </c>
      <c r="G666" s="86">
        <f t="shared" si="175"/>
        <v>0</v>
      </c>
      <c r="H666" s="86">
        <f t="shared" si="175"/>
        <v>0</v>
      </c>
      <c r="I666" s="86">
        <f t="shared" si="175"/>
        <v>0</v>
      </c>
      <c r="J666" s="86">
        <f t="shared" si="175"/>
        <v>0</v>
      </c>
      <c r="K666" s="86">
        <f t="shared" si="175"/>
        <v>0</v>
      </c>
      <c r="L666" s="86">
        <f t="shared" si="175"/>
        <v>0</v>
      </c>
    </row>
    <row r="667" spans="1:12" ht="15">
      <c r="A667" s="1">
        <v>6.3</v>
      </c>
      <c r="B667" s="50" t="s">
        <v>154</v>
      </c>
      <c r="C667" s="67">
        <v>4603000</v>
      </c>
      <c r="D667" s="29">
        <v>0</v>
      </c>
      <c r="E667" s="29">
        <v>0</v>
      </c>
      <c r="F667" s="29">
        <v>0</v>
      </c>
      <c r="G667" s="60">
        <v>0</v>
      </c>
      <c r="H667" s="29">
        <v>0</v>
      </c>
      <c r="I667" s="60">
        <v>0</v>
      </c>
      <c r="J667" s="29">
        <v>0</v>
      </c>
      <c r="K667" s="29">
        <v>0</v>
      </c>
      <c r="L667" s="29">
        <v>0</v>
      </c>
    </row>
    <row r="668" spans="1:12" ht="15">
      <c r="A668" s="90"/>
      <c r="B668" s="103" t="s">
        <v>61</v>
      </c>
      <c r="C668" s="95"/>
      <c r="D668" s="86">
        <f aca="true" t="shared" si="176" ref="D668:L668">SUM(D667)</f>
        <v>0</v>
      </c>
      <c r="E668" s="86">
        <f t="shared" si="176"/>
        <v>0</v>
      </c>
      <c r="F668" s="86">
        <f t="shared" si="176"/>
        <v>0</v>
      </c>
      <c r="G668" s="86">
        <f t="shared" si="176"/>
        <v>0</v>
      </c>
      <c r="H668" s="86">
        <f t="shared" si="176"/>
        <v>0</v>
      </c>
      <c r="I668" s="86">
        <f t="shared" si="176"/>
        <v>0</v>
      </c>
      <c r="J668" s="86">
        <f t="shared" si="176"/>
        <v>0</v>
      </c>
      <c r="K668" s="86">
        <f t="shared" si="176"/>
        <v>0</v>
      </c>
      <c r="L668" s="86">
        <f t="shared" si="176"/>
        <v>0</v>
      </c>
    </row>
    <row r="669" spans="1:12" ht="15">
      <c r="A669" s="1">
        <v>6.4</v>
      </c>
      <c r="B669" s="50" t="s">
        <v>155</v>
      </c>
      <c r="C669" s="66"/>
      <c r="D669" s="29"/>
      <c r="E669" s="29"/>
      <c r="F669" s="114"/>
      <c r="G669" s="60"/>
      <c r="H669" s="29"/>
      <c r="I669" s="29"/>
      <c r="J669" s="29"/>
      <c r="K669" s="29"/>
      <c r="L669" s="29"/>
    </row>
    <row r="670" spans="1:12" ht="15">
      <c r="A670" s="1"/>
      <c r="B670" s="28" t="s">
        <v>458</v>
      </c>
      <c r="C670" s="67">
        <v>4604001</v>
      </c>
      <c r="D670" s="108">
        <v>0</v>
      </c>
      <c r="E670" s="108">
        <v>0</v>
      </c>
      <c r="F670" s="108">
        <v>0</v>
      </c>
      <c r="G670" s="108">
        <v>0</v>
      </c>
      <c r="H670" s="108">
        <v>0</v>
      </c>
      <c r="I670" s="108">
        <v>0</v>
      </c>
      <c r="J670" s="108">
        <v>0</v>
      </c>
      <c r="K670" s="108">
        <v>0</v>
      </c>
      <c r="L670" s="108">
        <v>0</v>
      </c>
    </row>
    <row r="671" spans="1:12" ht="15">
      <c r="A671" s="1"/>
      <c r="B671" s="28" t="s">
        <v>459</v>
      </c>
      <c r="C671" s="67">
        <v>4604002</v>
      </c>
      <c r="D671" s="108">
        <v>0</v>
      </c>
      <c r="E671" s="108">
        <v>0</v>
      </c>
      <c r="F671" s="108">
        <v>0</v>
      </c>
      <c r="G671" s="108">
        <v>0</v>
      </c>
      <c r="H671" s="108">
        <v>0</v>
      </c>
      <c r="I671" s="108">
        <v>0</v>
      </c>
      <c r="J671" s="108">
        <v>0</v>
      </c>
      <c r="K671" s="108">
        <v>0</v>
      </c>
      <c r="L671" s="108">
        <v>0</v>
      </c>
    </row>
    <row r="672" spans="1:12" ht="15">
      <c r="A672" s="1"/>
      <c r="B672" s="28" t="s">
        <v>460</v>
      </c>
      <c r="C672" s="67">
        <v>4604003</v>
      </c>
      <c r="D672" s="108">
        <v>0</v>
      </c>
      <c r="E672" s="108">
        <v>0</v>
      </c>
      <c r="F672" s="108">
        <v>0</v>
      </c>
      <c r="G672" s="108">
        <v>0</v>
      </c>
      <c r="H672" s="108">
        <v>0</v>
      </c>
      <c r="I672" s="108">
        <v>0</v>
      </c>
      <c r="J672" s="108">
        <v>0</v>
      </c>
      <c r="K672" s="108">
        <v>0</v>
      </c>
      <c r="L672" s="108">
        <v>0</v>
      </c>
    </row>
    <row r="673" spans="1:12" ht="15">
      <c r="A673" s="1"/>
      <c r="B673" s="28" t="s">
        <v>461</v>
      </c>
      <c r="C673" s="67">
        <v>4604004</v>
      </c>
      <c r="D673" s="108">
        <v>0</v>
      </c>
      <c r="E673" s="108">
        <v>0</v>
      </c>
      <c r="F673" s="108">
        <v>0</v>
      </c>
      <c r="G673" s="108">
        <v>300000</v>
      </c>
      <c r="H673" s="108">
        <v>0</v>
      </c>
      <c r="I673" s="108">
        <v>0</v>
      </c>
      <c r="J673" s="108">
        <v>0</v>
      </c>
      <c r="K673" s="108">
        <v>0</v>
      </c>
      <c r="L673" s="108">
        <v>0</v>
      </c>
    </row>
    <row r="674" spans="1:12" ht="15">
      <c r="A674" s="1"/>
      <c r="B674" s="28" t="s">
        <v>462</v>
      </c>
      <c r="C674" s="67">
        <v>4604005</v>
      </c>
      <c r="D674" s="108">
        <v>0</v>
      </c>
      <c r="E674" s="108">
        <v>0</v>
      </c>
      <c r="F674" s="108">
        <v>0</v>
      </c>
      <c r="G674" s="108">
        <v>0</v>
      </c>
      <c r="H674" s="108">
        <v>0</v>
      </c>
      <c r="I674" s="108">
        <v>0</v>
      </c>
      <c r="J674" s="108">
        <v>0</v>
      </c>
      <c r="K674" s="108">
        <v>0</v>
      </c>
      <c r="L674" s="108">
        <v>0</v>
      </c>
    </row>
    <row r="675" spans="1:12" ht="15">
      <c r="A675" s="1"/>
      <c r="B675" s="28" t="s">
        <v>236</v>
      </c>
      <c r="C675" s="67">
        <v>4604006</v>
      </c>
      <c r="D675" s="108">
        <v>0</v>
      </c>
      <c r="E675" s="108">
        <v>0</v>
      </c>
      <c r="F675" s="108">
        <v>0</v>
      </c>
      <c r="G675" s="108">
        <v>0</v>
      </c>
      <c r="H675" s="108">
        <v>0</v>
      </c>
      <c r="I675" s="108">
        <v>0</v>
      </c>
      <c r="J675" s="108">
        <v>0</v>
      </c>
      <c r="K675" s="108">
        <v>0</v>
      </c>
      <c r="L675" s="108">
        <v>0</v>
      </c>
    </row>
    <row r="676" spans="1:12" ht="15">
      <c r="A676" s="90"/>
      <c r="B676" s="103" t="s">
        <v>61</v>
      </c>
      <c r="C676" s="95"/>
      <c r="D676" s="86">
        <f>SUM(D670:D675)</f>
        <v>0</v>
      </c>
      <c r="E676" s="86">
        <f aca="true" t="shared" si="177" ref="E676:L676">SUM(E670:E675)</f>
        <v>0</v>
      </c>
      <c r="F676" s="86">
        <f t="shared" si="177"/>
        <v>0</v>
      </c>
      <c r="G676" s="86">
        <f t="shared" si="177"/>
        <v>300000</v>
      </c>
      <c r="H676" s="86">
        <f t="shared" si="177"/>
        <v>0</v>
      </c>
      <c r="I676" s="86">
        <f t="shared" si="177"/>
        <v>0</v>
      </c>
      <c r="J676" s="86">
        <f t="shared" si="177"/>
        <v>0</v>
      </c>
      <c r="K676" s="86">
        <f t="shared" si="177"/>
        <v>0</v>
      </c>
      <c r="L676" s="86">
        <f t="shared" si="177"/>
        <v>0</v>
      </c>
    </row>
    <row r="677" spans="1:12" ht="15">
      <c r="A677" s="1">
        <v>6.5</v>
      </c>
      <c r="B677" s="50" t="s">
        <v>156</v>
      </c>
      <c r="C677" s="66"/>
      <c r="D677" s="29"/>
      <c r="E677" s="29"/>
      <c r="F677" s="29"/>
      <c r="G677" s="60"/>
      <c r="H677" s="29"/>
      <c r="I677" s="29"/>
      <c r="J677" s="29"/>
      <c r="K677" s="29"/>
      <c r="L677" s="29"/>
    </row>
    <row r="678" spans="1:12" ht="15">
      <c r="A678" s="1"/>
      <c r="B678" s="28" t="s">
        <v>463</v>
      </c>
      <c r="C678" s="67">
        <v>4605001</v>
      </c>
      <c r="D678" s="29">
        <v>0</v>
      </c>
      <c r="E678" s="29">
        <v>0</v>
      </c>
      <c r="F678" s="29">
        <v>0</v>
      </c>
      <c r="G678" s="60">
        <v>0</v>
      </c>
      <c r="H678" s="29">
        <v>0</v>
      </c>
      <c r="I678" s="60">
        <v>0</v>
      </c>
      <c r="J678" s="29">
        <v>0</v>
      </c>
      <c r="K678" s="29">
        <v>0</v>
      </c>
      <c r="L678" s="29">
        <v>0</v>
      </c>
    </row>
    <row r="679" spans="1:12" ht="15">
      <c r="A679" s="1"/>
      <c r="B679" s="28" t="s">
        <v>464</v>
      </c>
      <c r="C679" s="67">
        <v>4605002</v>
      </c>
      <c r="D679" s="29">
        <v>0</v>
      </c>
      <c r="E679" s="29">
        <v>0</v>
      </c>
      <c r="F679" s="29">
        <v>0</v>
      </c>
      <c r="G679" s="60">
        <v>0</v>
      </c>
      <c r="H679" s="29">
        <v>0</v>
      </c>
      <c r="I679" s="60">
        <v>0</v>
      </c>
      <c r="J679" s="29">
        <v>0</v>
      </c>
      <c r="K679" s="29">
        <v>0</v>
      </c>
      <c r="L679" s="29">
        <v>0</v>
      </c>
    </row>
    <row r="680" spans="1:12" ht="15">
      <c r="A680" s="1"/>
      <c r="B680" s="28" t="s">
        <v>465</v>
      </c>
      <c r="C680" s="67">
        <v>4605003</v>
      </c>
      <c r="D680" s="29">
        <v>0</v>
      </c>
      <c r="E680" s="29">
        <v>0</v>
      </c>
      <c r="F680" s="29">
        <v>0</v>
      </c>
      <c r="G680" s="60">
        <v>0</v>
      </c>
      <c r="H680" s="29">
        <v>0</v>
      </c>
      <c r="I680" s="60">
        <v>0</v>
      </c>
      <c r="J680" s="29">
        <v>0</v>
      </c>
      <c r="K680" s="29">
        <v>0</v>
      </c>
      <c r="L680" s="29">
        <v>0</v>
      </c>
    </row>
    <row r="681" spans="1:12" ht="15">
      <c r="A681" s="90"/>
      <c r="B681" s="103" t="s">
        <v>61</v>
      </c>
      <c r="C681" s="95"/>
      <c r="D681" s="86">
        <f>SUM(D678:D680)</f>
        <v>0</v>
      </c>
      <c r="E681" s="86">
        <f aca="true" t="shared" si="178" ref="E681:L681">SUM(E678:E680)</f>
        <v>0</v>
      </c>
      <c r="F681" s="86">
        <f t="shared" si="178"/>
        <v>0</v>
      </c>
      <c r="G681" s="86">
        <f t="shared" si="178"/>
        <v>0</v>
      </c>
      <c r="H681" s="86">
        <f t="shared" si="178"/>
        <v>0</v>
      </c>
      <c r="I681" s="86">
        <f t="shared" si="178"/>
        <v>0</v>
      </c>
      <c r="J681" s="86">
        <f t="shared" si="178"/>
        <v>0</v>
      </c>
      <c r="K681" s="86">
        <f t="shared" si="178"/>
        <v>0</v>
      </c>
      <c r="L681" s="86">
        <f t="shared" si="178"/>
        <v>0</v>
      </c>
    </row>
    <row r="682" spans="1:12" ht="15">
      <c r="A682" s="1">
        <v>6.6</v>
      </c>
      <c r="B682" s="50" t="s">
        <v>157</v>
      </c>
      <c r="C682" s="66"/>
      <c r="D682" s="29"/>
      <c r="E682" s="29"/>
      <c r="F682" s="29"/>
      <c r="G682" s="60"/>
      <c r="H682" s="70"/>
      <c r="I682" s="29"/>
      <c r="J682" s="29"/>
      <c r="K682" s="29"/>
      <c r="L682" s="29"/>
    </row>
    <row r="683" spans="1:12" ht="15">
      <c r="A683" s="1"/>
      <c r="B683" s="28" t="s">
        <v>466</v>
      </c>
      <c r="C683" s="67">
        <v>4606001</v>
      </c>
      <c r="D683" s="29">
        <v>0</v>
      </c>
      <c r="E683" s="29">
        <v>0</v>
      </c>
      <c r="F683" s="29">
        <v>0</v>
      </c>
      <c r="G683" s="60">
        <v>0</v>
      </c>
      <c r="H683" s="29">
        <v>0</v>
      </c>
      <c r="I683" s="60">
        <v>0</v>
      </c>
      <c r="J683" s="29">
        <v>0</v>
      </c>
      <c r="K683" s="29">
        <v>0</v>
      </c>
      <c r="L683" s="29">
        <v>0</v>
      </c>
    </row>
    <row r="684" spans="1:12" ht="15">
      <c r="A684" s="1"/>
      <c r="B684" s="28" t="s">
        <v>467</v>
      </c>
      <c r="C684" s="67">
        <v>4606002</v>
      </c>
      <c r="D684" s="29">
        <v>0</v>
      </c>
      <c r="E684" s="29">
        <v>0</v>
      </c>
      <c r="F684" s="29">
        <v>0</v>
      </c>
      <c r="G684" s="60">
        <v>0</v>
      </c>
      <c r="H684" s="29">
        <v>0</v>
      </c>
      <c r="I684" s="60">
        <v>0</v>
      </c>
      <c r="J684" s="29">
        <v>0</v>
      </c>
      <c r="K684" s="29">
        <v>0</v>
      </c>
      <c r="L684" s="29">
        <v>0</v>
      </c>
    </row>
    <row r="685" spans="1:12" ht="14.25" customHeight="1">
      <c r="A685" s="1"/>
      <c r="B685" s="28" t="s">
        <v>468</v>
      </c>
      <c r="C685" s="67">
        <v>4606003</v>
      </c>
      <c r="D685" s="29">
        <v>0</v>
      </c>
      <c r="E685" s="29">
        <v>0</v>
      </c>
      <c r="F685" s="29">
        <v>0</v>
      </c>
      <c r="G685" s="60">
        <v>0</v>
      </c>
      <c r="H685" s="29">
        <v>0</v>
      </c>
      <c r="I685" s="60">
        <v>0</v>
      </c>
      <c r="J685" s="29">
        <v>0</v>
      </c>
      <c r="K685" s="29">
        <v>0</v>
      </c>
      <c r="L685" s="29">
        <v>0</v>
      </c>
    </row>
    <row r="686" spans="1:12" ht="15">
      <c r="A686" s="90"/>
      <c r="B686" s="103" t="s">
        <v>61</v>
      </c>
      <c r="C686" s="95"/>
      <c r="D686" s="86">
        <f aca="true" t="shared" si="179" ref="D686:L686">SUM(D683:D685)</f>
        <v>0</v>
      </c>
      <c r="E686" s="86">
        <f t="shared" si="179"/>
        <v>0</v>
      </c>
      <c r="F686" s="86">
        <f t="shared" si="179"/>
        <v>0</v>
      </c>
      <c r="G686" s="86">
        <f t="shared" si="179"/>
        <v>0</v>
      </c>
      <c r="H686" s="86">
        <f t="shared" si="179"/>
        <v>0</v>
      </c>
      <c r="I686" s="86">
        <f t="shared" si="179"/>
        <v>0</v>
      </c>
      <c r="J686" s="86">
        <f t="shared" si="179"/>
        <v>0</v>
      </c>
      <c r="K686" s="86">
        <f t="shared" si="179"/>
        <v>0</v>
      </c>
      <c r="L686" s="86">
        <f t="shared" si="179"/>
        <v>0</v>
      </c>
    </row>
    <row r="687" spans="1:12" ht="15">
      <c r="A687" s="172"/>
      <c r="B687" s="180" t="s">
        <v>158</v>
      </c>
      <c r="C687" s="195"/>
      <c r="D687" s="136">
        <f>D664+D666+D668+D676+D681+D686</f>
        <v>2360500</v>
      </c>
      <c r="E687" s="136">
        <f aca="true" t="shared" si="180" ref="E687:L687">E664+E666+E668+E676+E681+E686</f>
        <v>1182282</v>
      </c>
      <c r="F687" s="136">
        <f t="shared" si="180"/>
        <v>1000000</v>
      </c>
      <c r="G687" s="136">
        <f t="shared" si="180"/>
        <v>1978607</v>
      </c>
      <c r="H687" s="136">
        <f t="shared" si="180"/>
        <v>1650000</v>
      </c>
      <c r="I687" s="136">
        <f t="shared" si="180"/>
        <v>577500</v>
      </c>
      <c r="J687" s="136">
        <f t="shared" si="180"/>
        <v>412500</v>
      </c>
      <c r="K687" s="136">
        <f t="shared" si="180"/>
        <v>330000</v>
      </c>
      <c r="L687" s="136">
        <f t="shared" si="180"/>
        <v>330000</v>
      </c>
    </row>
    <row r="688" spans="1:12" ht="15">
      <c r="A688" s="1">
        <v>7</v>
      </c>
      <c r="B688" s="23" t="s">
        <v>159</v>
      </c>
      <c r="C688" s="66"/>
      <c r="D688" s="29"/>
      <c r="E688" s="29"/>
      <c r="F688" s="114"/>
      <c r="G688" s="60"/>
      <c r="H688" s="60"/>
      <c r="I688" s="29"/>
      <c r="J688" s="29"/>
      <c r="K688" s="29"/>
      <c r="L688" s="29"/>
    </row>
    <row r="689" spans="1:12" ht="15">
      <c r="A689" s="1">
        <v>7.1</v>
      </c>
      <c r="B689" s="61" t="s">
        <v>469</v>
      </c>
      <c r="C689" s="67">
        <v>4701000</v>
      </c>
      <c r="D689" s="108">
        <v>0</v>
      </c>
      <c r="E689" s="108">
        <v>0</v>
      </c>
      <c r="F689" s="108">
        <v>0</v>
      </c>
      <c r="G689" s="108">
        <v>0</v>
      </c>
      <c r="H689" s="108">
        <v>0</v>
      </c>
      <c r="I689" s="108">
        <v>0</v>
      </c>
      <c r="J689" s="108">
        <v>0</v>
      </c>
      <c r="K689" s="108">
        <v>0</v>
      </c>
      <c r="L689" s="108">
        <v>0</v>
      </c>
    </row>
    <row r="690" spans="1:12" ht="15">
      <c r="A690" s="1"/>
      <c r="B690" s="28" t="s">
        <v>470</v>
      </c>
      <c r="C690" s="67">
        <v>4701001</v>
      </c>
      <c r="D690" s="108">
        <v>0</v>
      </c>
      <c r="E690" s="108">
        <v>0</v>
      </c>
      <c r="F690" s="108">
        <v>0</v>
      </c>
      <c r="G690" s="108">
        <v>0</v>
      </c>
      <c r="H690" s="108">
        <v>0</v>
      </c>
      <c r="I690" s="108">
        <v>0</v>
      </c>
      <c r="J690" s="108">
        <v>0</v>
      </c>
      <c r="K690" s="108">
        <v>0</v>
      </c>
      <c r="L690" s="108">
        <v>0</v>
      </c>
    </row>
    <row r="691" spans="1:12" ht="15">
      <c r="A691" s="1"/>
      <c r="B691" s="28" t="s">
        <v>471</v>
      </c>
      <c r="C691" s="67">
        <v>4701002</v>
      </c>
      <c r="D691" s="108">
        <v>0</v>
      </c>
      <c r="E691" s="108">
        <v>0</v>
      </c>
      <c r="F691" s="108">
        <v>0</v>
      </c>
      <c r="G691" s="108">
        <v>0</v>
      </c>
      <c r="H691" s="108">
        <v>0</v>
      </c>
      <c r="I691" s="108">
        <v>0</v>
      </c>
      <c r="J691" s="108">
        <v>0</v>
      </c>
      <c r="K691" s="108">
        <v>0</v>
      </c>
      <c r="L691" s="108">
        <v>0</v>
      </c>
    </row>
    <row r="692" spans="1:12" ht="15">
      <c r="A692" s="1"/>
      <c r="B692" s="28" t="s">
        <v>236</v>
      </c>
      <c r="C692" s="68">
        <v>4701003</v>
      </c>
      <c r="D692" s="108">
        <v>0</v>
      </c>
      <c r="E692" s="108">
        <v>0</v>
      </c>
      <c r="F692" s="108">
        <v>0</v>
      </c>
      <c r="G692" s="108">
        <v>0</v>
      </c>
      <c r="H692" s="108">
        <v>0</v>
      </c>
      <c r="I692" s="108">
        <v>0</v>
      </c>
      <c r="J692" s="108">
        <v>0</v>
      </c>
      <c r="K692" s="108">
        <v>0</v>
      </c>
      <c r="L692" s="108">
        <v>0</v>
      </c>
    </row>
    <row r="693" spans="1:12" ht="15">
      <c r="A693" s="1"/>
      <c r="B693" s="50" t="s">
        <v>412</v>
      </c>
      <c r="C693" s="67">
        <v>3401001</v>
      </c>
      <c r="D693" s="108">
        <v>0</v>
      </c>
      <c r="E693" s="108">
        <v>124735</v>
      </c>
      <c r="F693" s="108">
        <v>0</v>
      </c>
      <c r="G693" s="108">
        <v>224158</v>
      </c>
      <c r="H693" s="108">
        <v>0</v>
      </c>
      <c r="I693" s="108">
        <v>0</v>
      </c>
      <c r="J693" s="108">
        <v>0</v>
      </c>
      <c r="K693" s="108">
        <v>0</v>
      </c>
      <c r="L693" s="108">
        <v>0</v>
      </c>
    </row>
    <row r="694" spans="1:12" ht="15">
      <c r="A694" s="1"/>
      <c r="B694" s="50" t="s">
        <v>411</v>
      </c>
      <c r="C694" s="67">
        <v>3401002</v>
      </c>
      <c r="D694" s="108">
        <v>0</v>
      </c>
      <c r="E694" s="108">
        <v>0</v>
      </c>
      <c r="F694" s="108">
        <v>0</v>
      </c>
      <c r="G694" s="108">
        <v>271322</v>
      </c>
      <c r="H694" s="108">
        <v>0</v>
      </c>
      <c r="I694" s="108">
        <v>0</v>
      </c>
      <c r="J694" s="108">
        <v>0</v>
      </c>
      <c r="K694" s="108">
        <v>0</v>
      </c>
      <c r="L694" s="108">
        <v>0</v>
      </c>
    </row>
    <row r="695" spans="1:12" ht="15">
      <c r="A695" s="1"/>
      <c r="B695" s="50" t="s">
        <v>410</v>
      </c>
      <c r="C695" s="67">
        <v>3401008</v>
      </c>
      <c r="D695" s="108">
        <v>0</v>
      </c>
      <c r="E695" s="108">
        <v>15270</v>
      </c>
      <c r="F695" s="108">
        <v>0</v>
      </c>
      <c r="G695" s="108">
        <v>6619</v>
      </c>
      <c r="H695" s="108">
        <v>0</v>
      </c>
      <c r="I695" s="108">
        <v>0</v>
      </c>
      <c r="J695" s="108">
        <v>0</v>
      </c>
      <c r="K695" s="108">
        <v>0</v>
      </c>
      <c r="L695" s="108">
        <v>0</v>
      </c>
    </row>
    <row r="696" spans="1:12" ht="15">
      <c r="A696" s="90"/>
      <c r="B696" s="103" t="s">
        <v>61</v>
      </c>
      <c r="C696" s="95"/>
      <c r="D696" s="86">
        <f>SUM(D689:D695)</f>
        <v>0</v>
      </c>
      <c r="E696" s="86">
        <f aca="true" t="shared" si="181" ref="E696:L696">SUM(E689:E695)</f>
        <v>140005</v>
      </c>
      <c r="F696" s="86">
        <f t="shared" si="181"/>
        <v>0</v>
      </c>
      <c r="G696" s="86">
        <f t="shared" si="181"/>
        <v>502099</v>
      </c>
      <c r="H696" s="86">
        <f t="shared" si="181"/>
        <v>0</v>
      </c>
      <c r="I696" s="86">
        <f t="shared" si="181"/>
        <v>0</v>
      </c>
      <c r="J696" s="86">
        <f t="shared" si="181"/>
        <v>0</v>
      </c>
      <c r="K696" s="86">
        <f t="shared" si="181"/>
        <v>0</v>
      </c>
      <c r="L696" s="86">
        <f t="shared" si="181"/>
        <v>0</v>
      </c>
    </row>
    <row r="697" spans="1:12" ht="15">
      <c r="A697" s="1">
        <v>7.2</v>
      </c>
      <c r="B697" s="61" t="s">
        <v>160</v>
      </c>
      <c r="C697" s="66"/>
      <c r="D697" s="29"/>
      <c r="E697" s="29"/>
      <c r="F697" s="29"/>
      <c r="G697" s="60"/>
      <c r="H697" s="60"/>
      <c r="I697" s="29"/>
      <c r="J697" s="29"/>
      <c r="K697" s="29"/>
      <c r="L697" s="29"/>
    </row>
    <row r="698" spans="1:12" ht="15">
      <c r="A698" s="1"/>
      <c r="B698" s="28" t="s">
        <v>472</v>
      </c>
      <c r="C698" s="67">
        <v>4703001</v>
      </c>
      <c r="D698" s="29">
        <v>0</v>
      </c>
      <c r="E698" s="29">
        <v>0</v>
      </c>
      <c r="F698" s="29">
        <v>0</v>
      </c>
      <c r="G698" s="60">
        <v>0</v>
      </c>
      <c r="H698" s="29">
        <v>0</v>
      </c>
      <c r="I698" s="60">
        <v>0</v>
      </c>
      <c r="J698" s="29">
        <v>0</v>
      </c>
      <c r="K698" s="29">
        <v>0</v>
      </c>
      <c r="L698" s="29">
        <v>0</v>
      </c>
    </row>
    <row r="699" spans="1:12" ht="15">
      <c r="A699" s="90"/>
      <c r="B699" s="103" t="s">
        <v>61</v>
      </c>
      <c r="C699" s="95"/>
      <c r="D699" s="86">
        <f>SUM(D698)</f>
        <v>0</v>
      </c>
      <c r="E699" s="86">
        <f aca="true" t="shared" si="182" ref="E699:L699">SUM(E698)</f>
        <v>0</v>
      </c>
      <c r="F699" s="86">
        <f t="shared" si="182"/>
        <v>0</v>
      </c>
      <c r="G699" s="86">
        <f t="shared" si="182"/>
        <v>0</v>
      </c>
      <c r="H699" s="86">
        <f t="shared" si="182"/>
        <v>0</v>
      </c>
      <c r="I699" s="86">
        <f t="shared" si="182"/>
        <v>0</v>
      </c>
      <c r="J699" s="86">
        <f t="shared" si="182"/>
        <v>0</v>
      </c>
      <c r="K699" s="86">
        <f t="shared" si="182"/>
        <v>0</v>
      </c>
      <c r="L699" s="86">
        <f t="shared" si="182"/>
        <v>0</v>
      </c>
    </row>
    <row r="700" spans="1:12" ht="15">
      <c r="A700" s="172"/>
      <c r="B700" s="180" t="s">
        <v>161</v>
      </c>
      <c r="C700" s="195"/>
      <c r="D700" s="136">
        <f>D696+D699</f>
        <v>0</v>
      </c>
      <c r="E700" s="136">
        <f aca="true" t="shared" si="183" ref="E700:L700">E696+E699</f>
        <v>140005</v>
      </c>
      <c r="F700" s="136">
        <f t="shared" si="183"/>
        <v>0</v>
      </c>
      <c r="G700" s="136">
        <f t="shared" si="183"/>
        <v>502099</v>
      </c>
      <c r="H700" s="136">
        <f t="shared" si="183"/>
        <v>0</v>
      </c>
      <c r="I700" s="136">
        <f t="shared" si="183"/>
        <v>0</v>
      </c>
      <c r="J700" s="136">
        <f t="shared" si="183"/>
        <v>0</v>
      </c>
      <c r="K700" s="136">
        <f t="shared" si="183"/>
        <v>0</v>
      </c>
      <c r="L700" s="136">
        <f t="shared" si="183"/>
        <v>0</v>
      </c>
    </row>
    <row r="701" spans="1:12" ht="15">
      <c r="A701" s="1">
        <v>8</v>
      </c>
      <c r="B701" s="1" t="s">
        <v>162</v>
      </c>
      <c r="C701" s="67"/>
      <c r="D701" s="29"/>
      <c r="E701" s="29"/>
      <c r="F701" s="114"/>
      <c r="G701" s="60"/>
      <c r="H701" s="29"/>
      <c r="I701" s="60"/>
      <c r="J701" s="29"/>
      <c r="K701" s="29"/>
      <c r="L701" s="29"/>
    </row>
    <row r="702" spans="1:12" ht="15">
      <c r="A702" s="1"/>
      <c r="B702" s="50" t="s">
        <v>473</v>
      </c>
      <c r="C702" s="67">
        <v>4801000</v>
      </c>
      <c r="D702" s="108">
        <v>2750000</v>
      </c>
      <c r="E702" s="108">
        <v>410061</v>
      </c>
      <c r="F702" s="132">
        <v>0</v>
      </c>
      <c r="G702" s="187">
        <v>0</v>
      </c>
      <c r="H702" s="108">
        <v>0</v>
      </c>
      <c r="I702" s="187">
        <v>0</v>
      </c>
      <c r="J702" s="108">
        <v>0</v>
      </c>
      <c r="K702" s="108">
        <v>0</v>
      </c>
      <c r="L702" s="108">
        <v>0</v>
      </c>
    </row>
    <row r="703" spans="1:12" ht="15">
      <c r="A703" s="172"/>
      <c r="B703" s="180" t="s">
        <v>163</v>
      </c>
      <c r="C703" s="203"/>
      <c r="D703" s="136">
        <f aca="true" t="shared" si="184" ref="D703:L703">SUM(D702)</f>
        <v>2750000</v>
      </c>
      <c r="E703" s="136">
        <f t="shared" si="184"/>
        <v>410061</v>
      </c>
      <c r="F703" s="136">
        <f t="shared" si="184"/>
        <v>0</v>
      </c>
      <c r="G703" s="136">
        <f t="shared" si="184"/>
        <v>0</v>
      </c>
      <c r="H703" s="136">
        <f t="shared" si="184"/>
        <v>0</v>
      </c>
      <c r="I703" s="136">
        <f t="shared" si="184"/>
        <v>0</v>
      </c>
      <c r="J703" s="136">
        <f t="shared" si="184"/>
        <v>0</v>
      </c>
      <c r="K703" s="136">
        <f t="shared" si="184"/>
        <v>0</v>
      </c>
      <c r="L703" s="136">
        <f t="shared" si="184"/>
        <v>0</v>
      </c>
    </row>
    <row r="704" spans="1:12" ht="15">
      <c r="A704" s="199"/>
      <c r="B704" s="186" t="s">
        <v>476</v>
      </c>
      <c r="C704" s="200"/>
      <c r="D704" s="210">
        <f>D563+D613+D629+D645+D653+D687+D700+D703</f>
        <v>141890500</v>
      </c>
      <c r="E704" s="210">
        <f aca="true" t="shared" si="185" ref="E704:L704">E563+E613+E629+E645+E653+E687+E700+E703</f>
        <v>62014649</v>
      </c>
      <c r="F704" s="210">
        <f t="shared" si="185"/>
        <v>8800000</v>
      </c>
      <c r="G704" s="210">
        <f t="shared" si="185"/>
        <v>38100923</v>
      </c>
      <c r="H704" s="201">
        <f>H563+H613+H629+H645+H653+H687+H700+H703</f>
        <v>104118395</v>
      </c>
      <c r="I704" s="210">
        <f t="shared" si="185"/>
        <v>35706438.25</v>
      </c>
      <c r="J704" s="210">
        <f t="shared" si="185"/>
        <v>25504598.75</v>
      </c>
      <c r="K704" s="210">
        <f t="shared" si="185"/>
        <v>20403679</v>
      </c>
      <c r="L704" s="210">
        <f t="shared" si="185"/>
        <v>20403679</v>
      </c>
    </row>
    <row r="709" spans="2:11" ht="15">
      <c r="B709" s="231"/>
      <c r="C709" s="230"/>
      <c r="D709" s="230"/>
      <c r="E709" s="230"/>
      <c r="F709" s="231"/>
      <c r="G709" s="232"/>
      <c r="H709" s="232"/>
      <c r="I709" s="231"/>
      <c r="J709" s="232"/>
      <c r="K709" s="232"/>
    </row>
    <row r="710" spans="2:11" ht="15">
      <c r="B710" s="232"/>
      <c r="C710" s="230"/>
      <c r="D710" s="230"/>
      <c r="E710" s="230"/>
      <c r="F710" s="232"/>
      <c r="G710" s="232"/>
      <c r="H710" s="232"/>
      <c r="I710" s="232"/>
      <c r="J710" s="232"/>
      <c r="K710" s="232"/>
    </row>
  </sheetData>
  <sheetProtection formatCells="0" formatColumns="0" formatRows="0" insertColumns="0" insertRows="0" insertHyperlinks="0" deleteColumns="0" deleteRows="0" sort="0" autoFilter="0" pivotTables="0"/>
  <mergeCells count="55">
    <mergeCell ref="G11:G12"/>
    <mergeCell ref="D143:D144"/>
    <mergeCell ref="E143:E144"/>
    <mergeCell ref="A143:A144"/>
    <mergeCell ref="B140:C140"/>
    <mergeCell ref="E11:E12"/>
    <mergeCell ref="F11:F12"/>
    <mergeCell ref="F487:F488"/>
    <mergeCell ref="C210:C211"/>
    <mergeCell ref="A487:A488"/>
    <mergeCell ref="B487:B488"/>
    <mergeCell ref="C487:C488"/>
    <mergeCell ref="D487:D488"/>
    <mergeCell ref="E487:E488"/>
    <mergeCell ref="A210:A211"/>
    <mergeCell ref="A1:L1"/>
    <mergeCell ref="H143:H144"/>
    <mergeCell ref="I143:L143"/>
    <mergeCell ref="F210:F211"/>
    <mergeCell ref="F143:F144"/>
    <mergeCell ref="I487:L487"/>
    <mergeCell ref="B485:G485"/>
    <mergeCell ref="B486:G486"/>
    <mergeCell ref="B484:G484"/>
    <mergeCell ref="G210:G211"/>
    <mergeCell ref="D5:F5"/>
    <mergeCell ref="C11:C12"/>
    <mergeCell ref="I11:L11"/>
    <mergeCell ref="C143:C144"/>
    <mergeCell ref="G487:G488"/>
    <mergeCell ref="H487:H488"/>
    <mergeCell ref="A8:E8"/>
    <mergeCell ref="D210:D211"/>
    <mergeCell ref="I210:L210"/>
    <mergeCell ref="B453:C453"/>
    <mergeCell ref="D4:F4"/>
    <mergeCell ref="G4:H4"/>
    <mergeCell ref="H210:H211"/>
    <mergeCell ref="E210:E211"/>
    <mergeCell ref="G5:H5"/>
    <mergeCell ref="G143:G144"/>
    <mergeCell ref="A207:E207"/>
    <mergeCell ref="H11:H12"/>
    <mergeCell ref="A11:A12"/>
    <mergeCell ref="D11:D12"/>
    <mergeCell ref="C709:E710"/>
    <mergeCell ref="B709:B710"/>
    <mergeCell ref="F709:H710"/>
    <mergeCell ref="I709:K710"/>
    <mergeCell ref="D2:F2"/>
    <mergeCell ref="D3:F3"/>
    <mergeCell ref="G2:H2"/>
    <mergeCell ref="G3:H3"/>
    <mergeCell ref="G6:H6"/>
    <mergeCell ref="D6:F6"/>
  </mergeCells>
  <printOptions horizontalCentered="1"/>
  <pageMargins left="0" right="0" top="0" bottom="0" header="0.31496062992125984" footer="0.196850393700787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7">
      <selection activeCell="N52" sqref="N52"/>
    </sheetView>
  </sheetViews>
  <sheetFormatPr defaultColWidth="9.140625" defaultRowHeight="15"/>
  <cols>
    <col min="1" max="1" width="3.7109375" style="0" customWidth="1"/>
    <col min="2" max="2" width="43.7109375" style="0" bestFit="1" customWidth="1"/>
    <col min="3" max="3" width="9.00390625" style="0" customWidth="1"/>
    <col min="4" max="12" width="12.7109375" style="0" customWidth="1"/>
  </cols>
  <sheetData>
    <row r="1" spans="1:12" ht="15">
      <c r="A1" s="45" t="s">
        <v>44</v>
      </c>
      <c r="B1" s="46"/>
      <c r="C1" s="76"/>
      <c r="D1" s="46"/>
      <c r="E1" s="46"/>
      <c r="F1" s="46"/>
      <c r="G1" s="46"/>
      <c r="H1" s="46"/>
      <c r="I1" s="46"/>
      <c r="J1" s="46"/>
      <c r="K1" s="46"/>
      <c r="L1" s="47"/>
    </row>
    <row r="2" spans="1:12" ht="15" customHeight="1">
      <c r="A2" s="6"/>
      <c r="B2" s="278" t="s">
        <v>522</v>
      </c>
      <c r="C2" s="279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6"/>
      <c r="B3" s="14" t="s">
        <v>177</v>
      </c>
      <c r="C3" s="3"/>
      <c r="D3" s="7"/>
      <c r="E3" s="7"/>
      <c r="F3" s="7">
        <f>H68</f>
        <v>138784000</v>
      </c>
      <c r="G3" s="7"/>
      <c r="H3" s="7"/>
      <c r="I3" s="7"/>
      <c r="J3" s="7"/>
      <c r="K3" s="7"/>
      <c r="L3" s="7"/>
    </row>
    <row r="4" spans="1:12" ht="15">
      <c r="A4" s="26"/>
      <c r="B4" s="48" t="s">
        <v>523</v>
      </c>
      <c r="C4" s="25"/>
      <c r="D4" s="7"/>
      <c r="E4" s="7"/>
      <c r="F4" s="7"/>
      <c r="G4" s="7"/>
      <c r="H4" s="7"/>
      <c r="I4" s="7"/>
      <c r="J4" s="7"/>
      <c r="K4" s="7"/>
      <c r="L4" s="7"/>
    </row>
    <row r="5" spans="1:12" ht="15">
      <c r="A5" s="49"/>
      <c r="B5" s="6"/>
      <c r="C5" s="25"/>
      <c r="D5" s="7"/>
      <c r="E5" s="7"/>
      <c r="F5" s="7"/>
      <c r="G5" s="7"/>
      <c r="H5" s="7"/>
      <c r="I5" s="7"/>
      <c r="J5" s="7"/>
      <c r="K5" s="7"/>
      <c r="L5" s="7"/>
    </row>
    <row r="6" spans="1:12" ht="22.5" customHeight="1">
      <c r="A6" s="272" t="s">
        <v>2</v>
      </c>
      <c r="B6" s="24" t="s">
        <v>3</v>
      </c>
      <c r="C6" s="248" t="s">
        <v>5</v>
      </c>
      <c r="D6" s="248" t="s">
        <v>486</v>
      </c>
      <c r="E6" s="276" t="s">
        <v>484</v>
      </c>
      <c r="F6" s="280" t="s">
        <v>485</v>
      </c>
      <c r="G6" s="276" t="s">
        <v>511</v>
      </c>
      <c r="H6" s="248" t="s">
        <v>487</v>
      </c>
      <c r="I6" s="248" t="s">
        <v>11</v>
      </c>
      <c r="J6" s="248"/>
      <c r="K6" s="248"/>
      <c r="L6" s="248"/>
    </row>
    <row r="7" spans="1:12" ht="80.25" customHeight="1">
      <c r="A7" s="273"/>
      <c r="B7" s="24" t="s">
        <v>45</v>
      </c>
      <c r="C7" s="248"/>
      <c r="D7" s="248"/>
      <c r="E7" s="277"/>
      <c r="F7" s="280"/>
      <c r="G7" s="277"/>
      <c r="H7" s="248"/>
      <c r="I7" s="149" t="s">
        <v>12</v>
      </c>
      <c r="J7" s="149" t="s">
        <v>13</v>
      </c>
      <c r="K7" s="149" t="s">
        <v>14</v>
      </c>
      <c r="L7" s="149" t="s">
        <v>15</v>
      </c>
    </row>
    <row r="8" spans="1:12" ht="15">
      <c r="A8" s="23"/>
      <c r="B8" s="24" t="s">
        <v>46</v>
      </c>
      <c r="C8" s="74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6">
        <v>1</v>
      </c>
      <c r="B9" s="23" t="s">
        <v>47</v>
      </c>
      <c r="C9" s="67"/>
      <c r="D9" s="79"/>
      <c r="E9" s="25"/>
      <c r="F9" s="25"/>
      <c r="G9" s="25"/>
      <c r="H9" s="25"/>
      <c r="I9" s="25"/>
      <c r="J9" s="25"/>
      <c r="K9" s="25"/>
      <c r="L9" s="25"/>
    </row>
    <row r="10" spans="1:12" ht="15">
      <c r="A10" s="1"/>
      <c r="B10" s="28" t="s">
        <v>492</v>
      </c>
      <c r="C10" s="66">
        <v>3201001</v>
      </c>
      <c r="D10" s="108">
        <v>15735000</v>
      </c>
      <c r="E10" s="127">
        <v>15019000</v>
      </c>
      <c r="F10" s="127">
        <v>20000000</v>
      </c>
      <c r="G10" s="108">
        <v>23387000</v>
      </c>
      <c r="H10" s="127">
        <v>31872000</v>
      </c>
      <c r="I10" s="108">
        <f>H10*35%</f>
        <v>11155200</v>
      </c>
      <c r="J10" s="108">
        <f>H10*25%</f>
        <v>7968000</v>
      </c>
      <c r="K10" s="108">
        <f>H10*20%</f>
        <v>6374400</v>
      </c>
      <c r="L10" s="108">
        <f>H10*20%</f>
        <v>6374400</v>
      </c>
    </row>
    <row r="11" spans="1:12" ht="15">
      <c r="A11" s="1"/>
      <c r="B11" s="183" t="s">
        <v>493</v>
      </c>
      <c r="C11" s="204">
        <v>3201001</v>
      </c>
      <c r="D11" s="132">
        <v>5000000</v>
      </c>
      <c r="E11" s="160">
        <v>4496000</v>
      </c>
      <c r="F11" s="160">
        <v>2000000</v>
      </c>
      <c r="G11" s="132">
        <v>1649000</v>
      </c>
      <c r="H11" s="160">
        <v>3000000</v>
      </c>
      <c r="I11" s="132">
        <f aca="true" t="shared" si="0" ref="I11:I33">H11*35%</f>
        <v>1050000</v>
      </c>
      <c r="J11" s="132">
        <f aca="true" t="shared" si="1" ref="J11:J33">H11*25%</f>
        <v>750000</v>
      </c>
      <c r="K11" s="132">
        <f aca="true" t="shared" si="2" ref="K11:K33">H11*20%</f>
        <v>600000</v>
      </c>
      <c r="L11" s="132">
        <f aca="true" t="shared" si="3" ref="L11:L33">H11*20%</f>
        <v>600000</v>
      </c>
    </row>
    <row r="12" spans="1:12" ht="15">
      <c r="A12" s="1"/>
      <c r="B12" s="28" t="s">
        <v>494</v>
      </c>
      <c r="C12" s="66">
        <v>3201001</v>
      </c>
      <c r="D12" s="108">
        <v>36000000</v>
      </c>
      <c r="E12" s="127">
        <v>686600</v>
      </c>
      <c r="F12" s="127">
        <v>0</v>
      </c>
      <c r="G12" s="108">
        <v>0</v>
      </c>
      <c r="H12" s="127">
        <v>0</v>
      </c>
      <c r="I12" s="108">
        <f t="shared" si="0"/>
        <v>0</v>
      </c>
      <c r="J12" s="108">
        <f t="shared" si="1"/>
        <v>0</v>
      </c>
      <c r="K12" s="108">
        <f t="shared" si="2"/>
        <v>0</v>
      </c>
      <c r="L12" s="108">
        <f t="shared" si="3"/>
        <v>0</v>
      </c>
    </row>
    <row r="13" spans="1:12" ht="15">
      <c r="A13" s="1"/>
      <c r="B13" s="28" t="s">
        <v>521</v>
      </c>
      <c r="C13" s="67">
        <v>3202000</v>
      </c>
      <c r="D13" s="108">
        <v>9170000</v>
      </c>
      <c r="E13" s="127">
        <v>9404000</v>
      </c>
      <c r="F13" s="127">
        <v>27500000</v>
      </c>
      <c r="G13" s="108">
        <v>31414000</v>
      </c>
      <c r="H13" s="127">
        <v>31062000</v>
      </c>
      <c r="I13" s="108">
        <f t="shared" si="0"/>
        <v>10871700</v>
      </c>
      <c r="J13" s="108">
        <f t="shared" si="1"/>
        <v>7765500</v>
      </c>
      <c r="K13" s="108">
        <f t="shared" si="2"/>
        <v>6212400</v>
      </c>
      <c r="L13" s="108">
        <f t="shared" si="3"/>
        <v>6212400</v>
      </c>
    </row>
    <row r="14" spans="1:12" ht="15">
      <c r="A14" s="1"/>
      <c r="B14" s="28" t="s">
        <v>495</v>
      </c>
      <c r="C14" s="67">
        <v>3202000</v>
      </c>
      <c r="D14" s="108">
        <v>10000000</v>
      </c>
      <c r="E14" s="127">
        <v>2572000</v>
      </c>
      <c r="F14" s="127">
        <v>4000000</v>
      </c>
      <c r="G14" s="108">
        <v>4124000</v>
      </c>
      <c r="H14" s="127">
        <v>5000000</v>
      </c>
      <c r="I14" s="108">
        <f t="shared" si="0"/>
        <v>1750000</v>
      </c>
      <c r="J14" s="108">
        <f t="shared" si="1"/>
        <v>1250000</v>
      </c>
      <c r="K14" s="108">
        <f t="shared" si="2"/>
        <v>1000000</v>
      </c>
      <c r="L14" s="108">
        <f t="shared" si="3"/>
        <v>1000000</v>
      </c>
    </row>
    <row r="15" spans="1:12" ht="15">
      <c r="A15" s="1"/>
      <c r="B15" s="28" t="s">
        <v>496</v>
      </c>
      <c r="C15" s="67">
        <v>3202000</v>
      </c>
      <c r="D15" s="108">
        <v>10000000</v>
      </c>
      <c r="E15" s="127">
        <v>3000000</v>
      </c>
      <c r="F15" s="127">
        <v>4000000</v>
      </c>
      <c r="G15" s="108">
        <v>4371000</v>
      </c>
      <c r="H15" s="127">
        <v>5000000</v>
      </c>
      <c r="I15" s="108">
        <f t="shared" si="0"/>
        <v>1750000</v>
      </c>
      <c r="J15" s="108">
        <f t="shared" si="1"/>
        <v>1250000</v>
      </c>
      <c r="K15" s="108">
        <f t="shared" si="2"/>
        <v>1000000</v>
      </c>
      <c r="L15" s="108">
        <f t="shared" si="3"/>
        <v>1000000</v>
      </c>
    </row>
    <row r="16" spans="1:12" ht="15">
      <c r="A16" s="1"/>
      <c r="B16" s="28" t="s">
        <v>497</v>
      </c>
      <c r="C16" s="67">
        <v>3202000</v>
      </c>
      <c r="D16" s="108">
        <v>9600000</v>
      </c>
      <c r="E16" s="127">
        <v>600000</v>
      </c>
      <c r="F16" s="127">
        <v>1000000</v>
      </c>
      <c r="G16" s="108">
        <v>700000</v>
      </c>
      <c r="H16" s="127">
        <v>0</v>
      </c>
      <c r="I16" s="108">
        <f t="shared" si="0"/>
        <v>0</v>
      </c>
      <c r="J16" s="108">
        <f t="shared" si="1"/>
        <v>0</v>
      </c>
      <c r="K16" s="108">
        <f t="shared" si="2"/>
        <v>0</v>
      </c>
      <c r="L16" s="108">
        <f t="shared" si="3"/>
        <v>0</v>
      </c>
    </row>
    <row r="17" spans="1:12" ht="15">
      <c r="A17" s="1"/>
      <c r="B17" s="28" t="s">
        <v>498</v>
      </c>
      <c r="C17" s="67">
        <v>3202000</v>
      </c>
      <c r="D17" s="108">
        <v>5000000</v>
      </c>
      <c r="E17" s="127">
        <v>692500</v>
      </c>
      <c r="F17" s="127">
        <v>1500000</v>
      </c>
      <c r="G17" s="108">
        <v>1385100</v>
      </c>
      <c r="H17" s="127">
        <v>1500000</v>
      </c>
      <c r="I17" s="108">
        <f t="shared" si="0"/>
        <v>525000</v>
      </c>
      <c r="J17" s="108">
        <f t="shared" si="1"/>
        <v>375000</v>
      </c>
      <c r="K17" s="108">
        <f t="shared" si="2"/>
        <v>300000</v>
      </c>
      <c r="L17" s="108">
        <f t="shared" si="3"/>
        <v>300000</v>
      </c>
    </row>
    <row r="18" spans="1:12" ht="15">
      <c r="A18" s="1"/>
      <c r="B18" s="28" t="s">
        <v>499</v>
      </c>
      <c r="C18" s="67">
        <v>3202000</v>
      </c>
      <c r="D18" s="108">
        <v>15000000</v>
      </c>
      <c r="E18" s="127">
        <v>8875000</v>
      </c>
      <c r="F18" s="127">
        <v>5000000</v>
      </c>
      <c r="G18" s="108">
        <v>3150000</v>
      </c>
      <c r="H18" s="127">
        <v>5000000</v>
      </c>
      <c r="I18" s="108">
        <f t="shared" si="0"/>
        <v>1750000</v>
      </c>
      <c r="J18" s="108">
        <f t="shared" si="1"/>
        <v>1250000</v>
      </c>
      <c r="K18" s="108">
        <f t="shared" si="2"/>
        <v>1000000</v>
      </c>
      <c r="L18" s="108">
        <f t="shared" si="3"/>
        <v>1000000</v>
      </c>
    </row>
    <row r="19" spans="1:12" ht="15">
      <c r="A19" s="1"/>
      <c r="B19" s="28" t="s">
        <v>500</v>
      </c>
      <c r="C19" s="67">
        <v>3202000</v>
      </c>
      <c r="D19" s="108">
        <v>500000</v>
      </c>
      <c r="E19" s="127">
        <v>644766</v>
      </c>
      <c r="F19" s="127"/>
      <c r="G19" s="108"/>
      <c r="H19" s="127">
        <v>500000</v>
      </c>
      <c r="I19" s="108">
        <f t="shared" si="0"/>
        <v>175000</v>
      </c>
      <c r="J19" s="108">
        <f t="shared" si="1"/>
        <v>125000</v>
      </c>
      <c r="K19" s="108">
        <f t="shared" si="2"/>
        <v>100000</v>
      </c>
      <c r="L19" s="108">
        <f t="shared" si="3"/>
        <v>100000</v>
      </c>
    </row>
    <row r="20" spans="1:12" ht="15">
      <c r="A20" s="1"/>
      <c r="B20" s="28" t="s">
        <v>424</v>
      </c>
      <c r="C20" s="67">
        <v>3203000</v>
      </c>
      <c r="D20" s="108">
        <v>0</v>
      </c>
      <c r="E20" s="127">
        <v>658430</v>
      </c>
      <c r="F20" s="127">
        <f>2500000+2971720</f>
        <v>5471720</v>
      </c>
      <c r="G20" s="108">
        <v>0</v>
      </c>
      <c r="H20" s="127">
        <v>5000000</v>
      </c>
      <c r="I20" s="108">
        <f t="shared" si="0"/>
        <v>1750000</v>
      </c>
      <c r="J20" s="108">
        <f t="shared" si="1"/>
        <v>1250000</v>
      </c>
      <c r="K20" s="108">
        <f t="shared" si="2"/>
        <v>1000000</v>
      </c>
      <c r="L20" s="108">
        <f t="shared" si="3"/>
        <v>1000000</v>
      </c>
    </row>
    <row r="21" spans="1:12" ht="15">
      <c r="A21" s="1"/>
      <c r="B21" s="28" t="s">
        <v>501</v>
      </c>
      <c r="C21" s="67">
        <v>3203000</v>
      </c>
      <c r="D21" s="108"/>
      <c r="E21" s="127">
        <v>300000</v>
      </c>
      <c r="F21" s="127"/>
      <c r="G21" s="108">
        <v>0</v>
      </c>
      <c r="H21" s="127">
        <v>0</v>
      </c>
      <c r="I21" s="108">
        <f t="shared" si="0"/>
        <v>0</v>
      </c>
      <c r="J21" s="108">
        <f t="shared" si="1"/>
        <v>0</v>
      </c>
      <c r="K21" s="108">
        <f t="shared" si="2"/>
        <v>0</v>
      </c>
      <c r="L21" s="108">
        <f t="shared" si="3"/>
        <v>0</v>
      </c>
    </row>
    <row r="22" spans="1:12" ht="15">
      <c r="A22" s="1"/>
      <c r="B22" s="183" t="s">
        <v>502</v>
      </c>
      <c r="C22" s="193">
        <v>3203000</v>
      </c>
      <c r="D22" s="132">
        <v>1120000</v>
      </c>
      <c r="E22" s="160">
        <v>1010000</v>
      </c>
      <c r="F22" s="160">
        <v>1000000</v>
      </c>
      <c r="G22" s="132">
        <v>880000</v>
      </c>
      <c r="H22" s="160">
        <v>1000000</v>
      </c>
      <c r="I22" s="132">
        <f t="shared" si="0"/>
        <v>350000</v>
      </c>
      <c r="J22" s="132">
        <f t="shared" si="1"/>
        <v>250000</v>
      </c>
      <c r="K22" s="132">
        <f t="shared" si="2"/>
        <v>200000</v>
      </c>
      <c r="L22" s="132">
        <f t="shared" si="3"/>
        <v>200000</v>
      </c>
    </row>
    <row r="23" spans="1:12" ht="15">
      <c r="A23" s="1"/>
      <c r="B23" s="28" t="s">
        <v>503</v>
      </c>
      <c r="C23" s="67">
        <v>3203000</v>
      </c>
      <c r="D23" s="108">
        <v>20000000</v>
      </c>
      <c r="E23" s="127">
        <v>18606900</v>
      </c>
      <c r="F23" s="127">
        <v>30000000</v>
      </c>
      <c r="G23" s="108">
        <v>30528100</v>
      </c>
      <c r="H23" s="127">
        <v>35000000</v>
      </c>
      <c r="I23" s="108">
        <f t="shared" si="0"/>
        <v>12250000</v>
      </c>
      <c r="J23" s="108">
        <f t="shared" si="1"/>
        <v>8750000</v>
      </c>
      <c r="K23" s="108">
        <f t="shared" si="2"/>
        <v>7000000</v>
      </c>
      <c r="L23" s="108">
        <f t="shared" si="3"/>
        <v>7000000</v>
      </c>
    </row>
    <row r="24" spans="1:12" ht="15">
      <c r="A24" s="1"/>
      <c r="B24" s="28" t="s">
        <v>504</v>
      </c>
      <c r="C24" s="67">
        <v>3203000</v>
      </c>
      <c r="D24" s="108"/>
      <c r="E24" s="127">
        <v>36600</v>
      </c>
      <c r="F24" s="127"/>
      <c r="G24" s="108"/>
      <c r="H24" s="127">
        <v>50000</v>
      </c>
      <c r="I24" s="108">
        <f t="shared" si="0"/>
        <v>17500</v>
      </c>
      <c r="J24" s="108">
        <f t="shared" si="1"/>
        <v>12500</v>
      </c>
      <c r="K24" s="108">
        <f t="shared" si="2"/>
        <v>10000</v>
      </c>
      <c r="L24" s="108">
        <f t="shared" si="3"/>
        <v>10000</v>
      </c>
    </row>
    <row r="25" spans="1:12" ht="15">
      <c r="A25" s="1"/>
      <c r="B25" s="28" t="s">
        <v>505</v>
      </c>
      <c r="C25" s="67">
        <v>3203000</v>
      </c>
      <c r="D25" s="108"/>
      <c r="E25" s="127">
        <v>163500</v>
      </c>
      <c r="F25" s="127"/>
      <c r="G25" s="108"/>
      <c r="H25" s="127">
        <v>100000</v>
      </c>
      <c r="I25" s="108">
        <f t="shared" si="0"/>
        <v>35000</v>
      </c>
      <c r="J25" s="108">
        <f t="shared" si="1"/>
        <v>25000</v>
      </c>
      <c r="K25" s="108">
        <f t="shared" si="2"/>
        <v>20000</v>
      </c>
      <c r="L25" s="108">
        <f t="shared" si="3"/>
        <v>20000</v>
      </c>
    </row>
    <row r="26" spans="1:12" ht="15">
      <c r="A26" s="1"/>
      <c r="B26" s="28" t="s">
        <v>506</v>
      </c>
      <c r="C26" s="67">
        <v>3203000</v>
      </c>
      <c r="D26" s="108"/>
      <c r="E26" s="127">
        <v>41010</v>
      </c>
      <c r="F26" s="127"/>
      <c r="G26" s="108"/>
      <c r="H26" s="127">
        <v>100000</v>
      </c>
      <c r="I26" s="108">
        <f t="shared" si="0"/>
        <v>35000</v>
      </c>
      <c r="J26" s="108">
        <f t="shared" si="1"/>
        <v>25000</v>
      </c>
      <c r="K26" s="108">
        <f t="shared" si="2"/>
        <v>20000</v>
      </c>
      <c r="L26" s="108">
        <f t="shared" si="3"/>
        <v>20000</v>
      </c>
    </row>
    <row r="27" spans="1:12" ht="15">
      <c r="A27" s="1"/>
      <c r="B27" s="28" t="s">
        <v>507</v>
      </c>
      <c r="C27" s="67">
        <v>3203000</v>
      </c>
      <c r="D27" s="108"/>
      <c r="E27" s="127">
        <v>114000</v>
      </c>
      <c r="F27" s="127"/>
      <c r="G27" s="108"/>
      <c r="H27" s="127">
        <v>100000</v>
      </c>
      <c r="I27" s="108">
        <f t="shared" si="0"/>
        <v>35000</v>
      </c>
      <c r="J27" s="108">
        <f t="shared" si="1"/>
        <v>25000</v>
      </c>
      <c r="K27" s="108">
        <f t="shared" si="2"/>
        <v>20000</v>
      </c>
      <c r="L27" s="108">
        <f t="shared" si="3"/>
        <v>20000</v>
      </c>
    </row>
    <row r="28" spans="1:12" ht="15">
      <c r="A28" s="1"/>
      <c r="B28" s="28" t="s">
        <v>508</v>
      </c>
      <c r="C28" s="67">
        <v>3203000</v>
      </c>
      <c r="D28" s="108"/>
      <c r="E28" s="127"/>
      <c r="F28" s="127"/>
      <c r="G28" s="108">
        <v>305000</v>
      </c>
      <c r="H28" s="127">
        <v>500000</v>
      </c>
      <c r="I28" s="108">
        <f t="shared" si="0"/>
        <v>175000</v>
      </c>
      <c r="J28" s="108">
        <f t="shared" si="1"/>
        <v>125000</v>
      </c>
      <c r="K28" s="108">
        <f t="shared" si="2"/>
        <v>100000</v>
      </c>
      <c r="L28" s="108">
        <f t="shared" si="3"/>
        <v>100000</v>
      </c>
    </row>
    <row r="29" spans="1:12" ht="15">
      <c r="A29" s="1"/>
      <c r="B29" s="28" t="s">
        <v>509</v>
      </c>
      <c r="C29" s="67">
        <v>3204000</v>
      </c>
      <c r="D29" s="108">
        <v>0</v>
      </c>
      <c r="E29" s="127">
        <v>1100000</v>
      </c>
      <c r="F29" s="108">
        <v>0</v>
      </c>
      <c r="G29" s="108">
        <v>0</v>
      </c>
      <c r="H29" s="127">
        <v>0</v>
      </c>
      <c r="I29" s="108">
        <f t="shared" si="0"/>
        <v>0</v>
      </c>
      <c r="J29" s="108">
        <f t="shared" si="1"/>
        <v>0</v>
      </c>
      <c r="K29" s="108">
        <f t="shared" si="2"/>
        <v>0</v>
      </c>
      <c r="L29" s="108">
        <f t="shared" si="3"/>
        <v>0</v>
      </c>
    </row>
    <row r="30" spans="1:12" ht="15">
      <c r="A30" s="1"/>
      <c r="B30" s="28" t="s">
        <v>510</v>
      </c>
      <c r="C30" s="67">
        <v>3205000</v>
      </c>
      <c r="D30" s="108">
        <v>0</v>
      </c>
      <c r="E30" s="127">
        <v>784500</v>
      </c>
      <c r="F30" s="108">
        <v>0</v>
      </c>
      <c r="G30" s="108">
        <v>0</v>
      </c>
      <c r="H30" s="127">
        <v>0</v>
      </c>
      <c r="I30" s="108">
        <f t="shared" si="0"/>
        <v>0</v>
      </c>
      <c r="J30" s="108">
        <f t="shared" si="1"/>
        <v>0</v>
      </c>
      <c r="K30" s="108">
        <f t="shared" si="2"/>
        <v>0</v>
      </c>
      <c r="L30" s="108">
        <f t="shared" si="3"/>
        <v>0</v>
      </c>
    </row>
    <row r="31" spans="1:12" ht="15">
      <c r="A31" s="1"/>
      <c r="B31" s="28" t="s">
        <v>423</v>
      </c>
      <c r="C31" s="67">
        <v>3206000</v>
      </c>
      <c r="D31" s="108">
        <v>0</v>
      </c>
      <c r="E31" s="127">
        <v>0</v>
      </c>
      <c r="F31" s="108">
        <v>0</v>
      </c>
      <c r="G31" s="108">
        <v>0</v>
      </c>
      <c r="H31" s="127">
        <v>0</v>
      </c>
      <c r="I31" s="108">
        <f t="shared" si="0"/>
        <v>0</v>
      </c>
      <c r="J31" s="108">
        <f t="shared" si="1"/>
        <v>0</v>
      </c>
      <c r="K31" s="108">
        <f t="shared" si="2"/>
        <v>0</v>
      </c>
      <c r="L31" s="108">
        <f t="shared" si="3"/>
        <v>0</v>
      </c>
    </row>
    <row r="32" spans="1:12" ht="15">
      <c r="A32" s="1"/>
      <c r="B32" s="28" t="s">
        <v>37</v>
      </c>
      <c r="C32" s="67">
        <v>3208000</v>
      </c>
      <c r="D32" s="108">
        <v>0</v>
      </c>
      <c r="E32" s="127">
        <v>0</v>
      </c>
      <c r="F32" s="108">
        <v>0</v>
      </c>
      <c r="G32" s="108">
        <v>0</v>
      </c>
      <c r="H32" s="127">
        <v>0</v>
      </c>
      <c r="I32" s="108">
        <f t="shared" si="0"/>
        <v>0</v>
      </c>
      <c r="J32" s="108">
        <f t="shared" si="1"/>
        <v>0</v>
      </c>
      <c r="K32" s="108">
        <f t="shared" si="2"/>
        <v>0</v>
      </c>
      <c r="L32" s="108">
        <f t="shared" si="3"/>
        <v>0</v>
      </c>
    </row>
    <row r="33" spans="1:12" ht="15">
      <c r="A33" s="1"/>
      <c r="B33" s="28" t="s">
        <v>422</v>
      </c>
      <c r="C33" s="77">
        <v>3208031</v>
      </c>
      <c r="D33" s="108">
        <v>81100000</v>
      </c>
      <c r="E33" s="127">
        <v>0</v>
      </c>
      <c r="F33" s="127">
        <v>15000000</v>
      </c>
      <c r="G33" s="108">
        <v>0</v>
      </c>
      <c r="H33" s="127">
        <v>10000000</v>
      </c>
      <c r="I33" s="108">
        <f t="shared" si="0"/>
        <v>3500000</v>
      </c>
      <c r="J33" s="108">
        <f t="shared" si="1"/>
        <v>2500000</v>
      </c>
      <c r="K33" s="108">
        <f t="shared" si="2"/>
        <v>2000000</v>
      </c>
      <c r="L33" s="108">
        <f t="shared" si="3"/>
        <v>2000000</v>
      </c>
    </row>
    <row r="34" spans="1:12" s="102" customFormat="1" ht="15">
      <c r="A34" s="172"/>
      <c r="B34" s="179" t="s">
        <v>168</v>
      </c>
      <c r="C34" s="169"/>
      <c r="D34" s="167">
        <f aca="true" t="shared" si="4" ref="D34:L34">SUM(D10:D33)</f>
        <v>218225000</v>
      </c>
      <c r="E34" s="167">
        <f t="shared" si="4"/>
        <v>68804806</v>
      </c>
      <c r="F34" s="167">
        <f>SUM(F10:F33)</f>
        <v>116471720</v>
      </c>
      <c r="G34" s="167">
        <f t="shared" si="4"/>
        <v>101893200</v>
      </c>
      <c r="H34" s="167">
        <f t="shared" si="4"/>
        <v>134784000</v>
      </c>
      <c r="I34" s="167">
        <f t="shared" si="4"/>
        <v>47174400</v>
      </c>
      <c r="J34" s="167">
        <f t="shared" si="4"/>
        <v>33696000</v>
      </c>
      <c r="K34" s="167">
        <f t="shared" si="4"/>
        <v>26956800</v>
      </c>
      <c r="L34" s="167">
        <f t="shared" si="4"/>
        <v>26956800</v>
      </c>
    </row>
    <row r="35" spans="1:12" ht="15">
      <c r="A35" s="26">
        <v>2</v>
      </c>
      <c r="B35" s="23" t="s">
        <v>48</v>
      </c>
      <c r="C35" s="67"/>
      <c r="D35" s="79"/>
      <c r="E35" s="25"/>
      <c r="F35" s="25"/>
      <c r="G35" s="25"/>
      <c r="H35" s="25"/>
      <c r="I35" s="25"/>
      <c r="J35" s="25"/>
      <c r="K35" s="25"/>
      <c r="L35" s="25"/>
    </row>
    <row r="36" spans="1:12" ht="15">
      <c r="A36" s="1"/>
      <c r="B36" s="50" t="s">
        <v>420</v>
      </c>
      <c r="C36" s="67">
        <v>3301000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</row>
    <row r="37" spans="1:12" ht="15">
      <c r="A37" s="1"/>
      <c r="B37" s="50" t="s">
        <v>419</v>
      </c>
      <c r="C37" s="67">
        <v>3302000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</row>
    <row r="38" spans="1:12" ht="15">
      <c r="A38" s="1"/>
      <c r="B38" s="50" t="s">
        <v>418</v>
      </c>
      <c r="C38" s="67">
        <v>3303000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</row>
    <row r="39" spans="1:12" ht="15">
      <c r="A39" s="1"/>
      <c r="B39" s="50" t="s">
        <v>416</v>
      </c>
      <c r="C39" s="67">
        <v>3304000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1:12" ht="15">
      <c r="A40" s="1"/>
      <c r="B40" s="50" t="s">
        <v>417</v>
      </c>
      <c r="C40" s="67">
        <v>3305000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</row>
    <row r="41" spans="1:12" ht="15">
      <c r="A41" s="1"/>
      <c r="B41" s="50" t="s">
        <v>415</v>
      </c>
      <c r="C41" s="67">
        <v>3306000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</row>
    <row r="42" spans="1:12" ht="15">
      <c r="A42" s="1"/>
      <c r="B42" s="50" t="s">
        <v>414</v>
      </c>
      <c r="C42" s="67">
        <v>3307000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</row>
    <row r="43" spans="1:12" ht="15">
      <c r="A43" s="1"/>
      <c r="B43" s="50" t="s">
        <v>421</v>
      </c>
      <c r="C43" s="67">
        <v>3308000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1:12" s="102" customFormat="1" ht="15">
      <c r="A44" s="172"/>
      <c r="B44" s="180" t="s">
        <v>49</v>
      </c>
      <c r="C44" s="169"/>
      <c r="D44" s="136">
        <f>SUM(D36:D43)</f>
        <v>0</v>
      </c>
      <c r="E44" s="136">
        <f aca="true" t="shared" si="5" ref="E44:L44">SUM(E36:E43)</f>
        <v>0</v>
      </c>
      <c r="F44" s="136">
        <f t="shared" si="5"/>
        <v>0</v>
      </c>
      <c r="G44" s="136">
        <f t="shared" si="5"/>
        <v>0</v>
      </c>
      <c r="H44" s="136">
        <f t="shared" si="5"/>
        <v>0</v>
      </c>
      <c r="I44" s="136">
        <f t="shared" si="5"/>
        <v>0</v>
      </c>
      <c r="J44" s="136">
        <f t="shared" si="5"/>
        <v>0</v>
      </c>
      <c r="K44" s="136">
        <f t="shared" si="5"/>
        <v>0</v>
      </c>
      <c r="L44" s="136">
        <f t="shared" si="5"/>
        <v>0</v>
      </c>
    </row>
    <row r="45" spans="1:12" ht="15">
      <c r="A45" s="26">
        <v>3</v>
      </c>
      <c r="B45" s="23" t="s">
        <v>50</v>
      </c>
      <c r="C45" s="67"/>
      <c r="D45" s="79"/>
      <c r="E45" s="25"/>
      <c r="F45" s="25"/>
      <c r="G45" s="25"/>
      <c r="H45" s="25"/>
      <c r="I45" s="25"/>
      <c r="J45" s="25"/>
      <c r="K45" s="25"/>
      <c r="L45" s="25"/>
    </row>
    <row r="46" spans="1:12" ht="15">
      <c r="A46" s="1"/>
      <c r="B46" s="50" t="s">
        <v>420</v>
      </c>
      <c r="C46" s="67">
        <v>3311000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</row>
    <row r="47" spans="1:12" ht="15">
      <c r="A47" s="1"/>
      <c r="B47" s="50" t="s">
        <v>419</v>
      </c>
      <c r="C47" s="67">
        <v>3312000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1:12" ht="15">
      <c r="A48" s="1"/>
      <c r="B48" s="50" t="s">
        <v>418</v>
      </c>
      <c r="C48" s="67">
        <v>3313000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</row>
    <row r="49" spans="1:12" ht="15">
      <c r="A49" s="1"/>
      <c r="B49" s="50" t="s">
        <v>416</v>
      </c>
      <c r="C49" s="67">
        <v>3314000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</row>
    <row r="50" spans="1:12" ht="15">
      <c r="A50" s="1"/>
      <c r="B50" s="50" t="s">
        <v>417</v>
      </c>
      <c r="C50" s="67">
        <v>3315000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</row>
    <row r="51" spans="1:12" ht="15">
      <c r="A51" s="1"/>
      <c r="B51" s="50" t="s">
        <v>415</v>
      </c>
      <c r="C51" s="67">
        <v>3316000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1:12" ht="15">
      <c r="A52" s="1"/>
      <c r="B52" s="50" t="s">
        <v>414</v>
      </c>
      <c r="C52" s="67">
        <v>3317000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1:12" ht="15">
      <c r="A53" s="1"/>
      <c r="B53" s="50" t="s">
        <v>413</v>
      </c>
      <c r="C53" s="67">
        <v>3318000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</row>
    <row r="54" spans="1:12" s="102" customFormat="1" ht="15">
      <c r="A54" s="172"/>
      <c r="B54" s="180" t="s">
        <v>51</v>
      </c>
      <c r="C54" s="169"/>
      <c r="D54" s="181">
        <f>SUM(D46:D53)</f>
        <v>0</v>
      </c>
      <c r="E54" s="181">
        <f aca="true" t="shared" si="6" ref="E54:L54">SUM(E46:E53)</f>
        <v>0</v>
      </c>
      <c r="F54" s="181">
        <f t="shared" si="6"/>
        <v>0</v>
      </c>
      <c r="G54" s="181">
        <f t="shared" si="6"/>
        <v>0</v>
      </c>
      <c r="H54" s="181">
        <f t="shared" si="6"/>
        <v>0</v>
      </c>
      <c r="I54" s="181">
        <f t="shared" si="6"/>
        <v>0</v>
      </c>
      <c r="J54" s="181">
        <f t="shared" si="6"/>
        <v>0</v>
      </c>
      <c r="K54" s="181">
        <f t="shared" si="6"/>
        <v>0</v>
      </c>
      <c r="L54" s="181">
        <f t="shared" si="6"/>
        <v>0</v>
      </c>
    </row>
    <row r="55" spans="1:12" ht="15">
      <c r="A55" s="26">
        <v>4</v>
      </c>
      <c r="B55" s="52" t="s">
        <v>52</v>
      </c>
      <c r="C55" s="67"/>
      <c r="D55" s="145"/>
      <c r="E55" s="25"/>
      <c r="F55" s="25"/>
      <c r="G55" s="25"/>
      <c r="H55" s="25"/>
      <c r="I55" s="25"/>
      <c r="J55" s="25"/>
      <c r="K55" s="25"/>
      <c r="L55" s="25"/>
    </row>
    <row r="56" spans="1:12" ht="15">
      <c r="A56" s="1"/>
      <c r="B56" s="50" t="s">
        <v>412</v>
      </c>
      <c r="C56" s="67">
        <v>3401001</v>
      </c>
      <c r="D56" s="108">
        <v>372173</v>
      </c>
      <c r="E56" s="127">
        <v>390500</v>
      </c>
      <c r="F56" s="127">
        <v>203280</v>
      </c>
      <c r="G56" s="127">
        <v>0</v>
      </c>
      <c r="H56" s="127">
        <v>500000</v>
      </c>
      <c r="I56" s="108">
        <f aca="true" t="shared" si="7" ref="I56:I61">H56*35%</f>
        <v>175000</v>
      </c>
      <c r="J56" s="108">
        <f aca="true" t="shared" si="8" ref="J56:J61">H56*25%</f>
        <v>125000</v>
      </c>
      <c r="K56" s="108">
        <f aca="true" t="shared" si="9" ref="K56:K61">H56*20%</f>
        <v>100000</v>
      </c>
      <c r="L56" s="108">
        <f aca="true" t="shared" si="10" ref="L56:L61">H56*20%</f>
        <v>100000</v>
      </c>
    </row>
    <row r="57" spans="1:12" ht="15">
      <c r="A57" s="1"/>
      <c r="B57" s="50" t="s">
        <v>411</v>
      </c>
      <c r="C57" s="67">
        <v>3401002</v>
      </c>
      <c r="D57" s="127">
        <v>0</v>
      </c>
      <c r="E57" s="127">
        <v>540247</v>
      </c>
      <c r="F57" s="127">
        <v>500000</v>
      </c>
      <c r="G57" s="127">
        <v>0</v>
      </c>
      <c r="H57" s="127">
        <v>1000000</v>
      </c>
      <c r="I57" s="108">
        <f t="shared" si="7"/>
        <v>350000</v>
      </c>
      <c r="J57" s="108">
        <f t="shared" si="8"/>
        <v>250000</v>
      </c>
      <c r="K57" s="108">
        <f t="shared" si="9"/>
        <v>200000</v>
      </c>
      <c r="L57" s="108">
        <f t="shared" si="10"/>
        <v>200000</v>
      </c>
    </row>
    <row r="58" spans="1:12" ht="15">
      <c r="A58" s="1"/>
      <c r="B58" s="50" t="s">
        <v>410</v>
      </c>
      <c r="C58" s="67">
        <v>3401008</v>
      </c>
      <c r="D58" s="127">
        <v>0</v>
      </c>
      <c r="E58" s="127">
        <v>49589</v>
      </c>
      <c r="F58" s="127">
        <v>25000</v>
      </c>
      <c r="G58" s="127">
        <v>0</v>
      </c>
      <c r="H58" s="127">
        <v>500000</v>
      </c>
      <c r="I58" s="108">
        <f t="shared" si="7"/>
        <v>175000</v>
      </c>
      <c r="J58" s="108">
        <f t="shared" si="8"/>
        <v>125000</v>
      </c>
      <c r="K58" s="108">
        <f t="shared" si="9"/>
        <v>100000</v>
      </c>
      <c r="L58" s="108">
        <f t="shared" si="10"/>
        <v>100000</v>
      </c>
    </row>
    <row r="59" spans="1:12" ht="15">
      <c r="A59" s="1"/>
      <c r="B59" s="50" t="s">
        <v>409</v>
      </c>
      <c r="C59" s="67">
        <v>3402000</v>
      </c>
      <c r="D59" s="127">
        <v>0</v>
      </c>
      <c r="E59" s="108">
        <v>0</v>
      </c>
      <c r="F59" s="127">
        <v>0</v>
      </c>
      <c r="G59" s="127">
        <v>0</v>
      </c>
      <c r="H59" s="108">
        <v>0</v>
      </c>
      <c r="I59" s="108">
        <f t="shared" si="7"/>
        <v>0</v>
      </c>
      <c r="J59" s="108">
        <f t="shared" si="8"/>
        <v>0</v>
      </c>
      <c r="K59" s="108">
        <f t="shared" si="9"/>
        <v>0</v>
      </c>
      <c r="L59" s="108">
        <f t="shared" si="10"/>
        <v>0</v>
      </c>
    </row>
    <row r="60" spans="1:12" ht="15">
      <c r="A60" s="1"/>
      <c r="B60" s="50" t="s">
        <v>408</v>
      </c>
      <c r="C60" s="67">
        <v>3403000</v>
      </c>
      <c r="D60" s="127">
        <v>0</v>
      </c>
      <c r="E60" s="108">
        <v>0</v>
      </c>
      <c r="F60" s="127">
        <v>0</v>
      </c>
      <c r="G60" s="127">
        <v>0</v>
      </c>
      <c r="H60" s="108">
        <v>0</v>
      </c>
      <c r="I60" s="108">
        <f t="shared" si="7"/>
        <v>0</v>
      </c>
      <c r="J60" s="108">
        <f t="shared" si="8"/>
        <v>0</v>
      </c>
      <c r="K60" s="108">
        <f t="shared" si="9"/>
        <v>0</v>
      </c>
      <c r="L60" s="108">
        <f t="shared" si="10"/>
        <v>0</v>
      </c>
    </row>
    <row r="61" spans="1:12" ht="15">
      <c r="A61" s="1"/>
      <c r="B61" s="50" t="s">
        <v>407</v>
      </c>
      <c r="C61" s="67">
        <v>3408000</v>
      </c>
      <c r="D61" s="108">
        <v>242000</v>
      </c>
      <c r="E61" s="108">
        <v>0</v>
      </c>
      <c r="F61" s="127">
        <v>0</v>
      </c>
      <c r="G61" s="127">
        <v>0</v>
      </c>
      <c r="H61" s="108">
        <v>0</v>
      </c>
      <c r="I61" s="108">
        <f t="shared" si="7"/>
        <v>0</v>
      </c>
      <c r="J61" s="108">
        <f t="shared" si="8"/>
        <v>0</v>
      </c>
      <c r="K61" s="108">
        <f t="shared" si="9"/>
        <v>0</v>
      </c>
      <c r="L61" s="108">
        <f t="shared" si="10"/>
        <v>0</v>
      </c>
    </row>
    <row r="62" spans="1:12" s="102" customFormat="1" ht="15">
      <c r="A62" s="172"/>
      <c r="B62" s="184" t="s">
        <v>53</v>
      </c>
      <c r="C62" s="169"/>
      <c r="D62" s="167">
        <f>SUM(D56:D61)</f>
        <v>614173</v>
      </c>
      <c r="E62" s="167">
        <f aca="true" t="shared" si="11" ref="E62:L62">SUM(E56:E61)</f>
        <v>980336</v>
      </c>
      <c r="F62" s="167">
        <f t="shared" si="11"/>
        <v>728280</v>
      </c>
      <c r="G62" s="167">
        <f t="shared" si="11"/>
        <v>0</v>
      </c>
      <c r="H62" s="167">
        <f t="shared" si="11"/>
        <v>2000000</v>
      </c>
      <c r="I62" s="167">
        <f t="shared" si="11"/>
        <v>700000</v>
      </c>
      <c r="J62" s="167">
        <f t="shared" si="11"/>
        <v>500000</v>
      </c>
      <c r="K62" s="167">
        <f t="shared" si="11"/>
        <v>400000</v>
      </c>
      <c r="L62" s="167">
        <f t="shared" si="11"/>
        <v>400000</v>
      </c>
    </row>
    <row r="63" spans="1:12" ht="15">
      <c r="A63" s="26">
        <v>5</v>
      </c>
      <c r="B63" s="23" t="s">
        <v>54</v>
      </c>
      <c r="C63" s="67"/>
      <c r="D63" s="79"/>
      <c r="E63" s="25"/>
      <c r="F63" s="25"/>
      <c r="G63" s="25"/>
      <c r="H63" s="25"/>
      <c r="I63" s="25"/>
      <c r="J63" s="25"/>
      <c r="K63" s="25"/>
      <c r="L63" s="25"/>
    </row>
    <row r="64" spans="1:12" ht="15">
      <c r="A64" s="1"/>
      <c r="B64" s="50" t="s">
        <v>406</v>
      </c>
      <c r="C64" s="67">
        <v>3411000</v>
      </c>
      <c r="D64" s="108">
        <v>0</v>
      </c>
      <c r="E64" s="108">
        <v>0</v>
      </c>
      <c r="F64" s="108">
        <v>0</v>
      </c>
      <c r="G64" s="108">
        <v>0</v>
      </c>
      <c r="H64" s="108">
        <v>1000000</v>
      </c>
      <c r="I64" s="108">
        <v>350000</v>
      </c>
      <c r="J64" s="108">
        <f>H64*25%</f>
        <v>250000</v>
      </c>
      <c r="K64" s="108">
        <f>H64*20%</f>
        <v>200000</v>
      </c>
      <c r="L64" s="108">
        <f>H64*20%</f>
        <v>200000</v>
      </c>
    </row>
    <row r="65" spans="1:12" ht="15">
      <c r="A65" s="1"/>
      <c r="B65" s="50" t="s">
        <v>405</v>
      </c>
      <c r="C65" s="67">
        <v>3412000</v>
      </c>
      <c r="D65" s="108">
        <v>0</v>
      </c>
      <c r="E65" s="108">
        <v>0</v>
      </c>
      <c r="F65" s="108">
        <v>0</v>
      </c>
      <c r="G65" s="108">
        <v>0</v>
      </c>
      <c r="H65" s="108">
        <v>1000000</v>
      </c>
      <c r="I65" s="108">
        <f>H65*35%</f>
        <v>350000</v>
      </c>
      <c r="J65" s="108">
        <f>H65*25%</f>
        <v>250000</v>
      </c>
      <c r="K65" s="108">
        <f>H65*20%</f>
        <v>200000</v>
      </c>
      <c r="L65" s="108">
        <f>H65*20%</f>
        <v>200000</v>
      </c>
    </row>
    <row r="66" spans="1:12" ht="15">
      <c r="A66" s="1"/>
      <c r="B66" s="50" t="s">
        <v>37</v>
      </c>
      <c r="C66" s="67">
        <v>3418000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f>H66*35%</f>
        <v>0</v>
      </c>
      <c r="J66" s="108">
        <f>H66*25%</f>
        <v>0</v>
      </c>
      <c r="K66" s="108">
        <f>H66*20%</f>
        <v>0</v>
      </c>
      <c r="L66" s="108">
        <f>H66*20%</f>
        <v>0</v>
      </c>
    </row>
    <row r="67" spans="1:12" s="102" customFormat="1" ht="15">
      <c r="A67" s="172"/>
      <c r="B67" s="180" t="s">
        <v>55</v>
      </c>
      <c r="C67" s="185"/>
      <c r="D67" s="170">
        <f>SUM(D64:D66)</f>
        <v>0</v>
      </c>
      <c r="E67" s="170">
        <f>SUM(E64:E66)</f>
        <v>0</v>
      </c>
      <c r="F67" s="170">
        <f aca="true" t="shared" si="12" ref="F67:L67">SUM(F64:F66)</f>
        <v>0</v>
      </c>
      <c r="G67" s="170">
        <f t="shared" si="12"/>
        <v>0</v>
      </c>
      <c r="H67" s="170">
        <f t="shared" si="12"/>
        <v>2000000</v>
      </c>
      <c r="I67" s="170">
        <f t="shared" si="12"/>
        <v>700000</v>
      </c>
      <c r="J67" s="170">
        <f t="shared" si="12"/>
        <v>500000</v>
      </c>
      <c r="K67" s="170">
        <f t="shared" si="12"/>
        <v>400000</v>
      </c>
      <c r="L67" s="170">
        <f t="shared" si="12"/>
        <v>400000</v>
      </c>
    </row>
    <row r="68" spans="1:12" s="102" customFormat="1" ht="15">
      <c r="A68" s="107"/>
      <c r="B68" s="186" t="s">
        <v>56</v>
      </c>
      <c r="C68" s="182"/>
      <c r="D68" s="161">
        <f>D34+D44+D54+D62+D67</f>
        <v>218839173</v>
      </c>
      <c r="E68" s="161">
        <f aca="true" t="shared" si="13" ref="E68:L68">E34+E44+E54+E62+E67</f>
        <v>69785142</v>
      </c>
      <c r="F68" s="161">
        <f>F34+F44+F54+F62+F67</f>
        <v>117200000</v>
      </c>
      <c r="G68" s="161">
        <f t="shared" si="13"/>
        <v>101893200</v>
      </c>
      <c r="H68" s="161">
        <f t="shared" si="13"/>
        <v>138784000</v>
      </c>
      <c r="I68" s="161">
        <f t="shared" si="13"/>
        <v>48574400</v>
      </c>
      <c r="J68" s="161">
        <f t="shared" si="13"/>
        <v>34696000</v>
      </c>
      <c r="K68" s="161">
        <f t="shared" si="13"/>
        <v>27756800</v>
      </c>
      <c r="L68" s="161">
        <f t="shared" si="13"/>
        <v>27756800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G6:G7"/>
    <mergeCell ref="H6:H7"/>
    <mergeCell ref="I6:L6"/>
    <mergeCell ref="B2:C2"/>
    <mergeCell ref="A6:A7"/>
    <mergeCell ref="C6:C7"/>
    <mergeCell ref="D6:D7"/>
    <mergeCell ref="E6:E7"/>
    <mergeCell ref="F6:F7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13">
      <selection activeCell="N52" sqref="N52"/>
    </sheetView>
  </sheetViews>
  <sheetFormatPr defaultColWidth="9.140625" defaultRowHeight="15"/>
  <cols>
    <col min="1" max="1" width="4.8515625" style="0" customWidth="1"/>
    <col min="2" max="2" width="39.00390625" style="0" customWidth="1"/>
    <col min="3" max="3" width="10.7109375" style="0" customWidth="1"/>
    <col min="4" max="4" width="13.8515625" style="0" customWidth="1"/>
    <col min="5" max="5" width="13.00390625" style="0" customWidth="1"/>
    <col min="6" max="6" width="13.421875" style="117" customWidth="1"/>
    <col min="7" max="7" width="13.421875" style="105" customWidth="1"/>
    <col min="8" max="8" width="12.28125" style="0" customWidth="1"/>
    <col min="9" max="9" width="13.7109375" style="0" customWidth="1"/>
    <col min="10" max="10" width="12.28125" style="0" customWidth="1"/>
    <col min="11" max="11" width="11.8515625" style="0" customWidth="1"/>
    <col min="12" max="12" width="12.421875" style="0" customWidth="1"/>
  </cols>
  <sheetData>
    <row r="1" spans="1:12" ht="15.75">
      <c r="A1" s="281" t="s">
        <v>480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5">
      <c r="A2" s="5" t="s">
        <v>0</v>
      </c>
      <c r="B2" s="6"/>
      <c r="C2" s="25"/>
      <c r="D2" s="6"/>
      <c r="E2" s="6"/>
      <c r="F2" s="118"/>
      <c r="G2" s="4"/>
      <c r="H2" s="4"/>
      <c r="I2" s="4"/>
      <c r="J2" s="4"/>
      <c r="K2" s="4"/>
      <c r="L2" s="4"/>
    </row>
    <row r="3" spans="1:12" ht="15">
      <c r="A3" s="250" t="s">
        <v>1</v>
      </c>
      <c r="B3" s="251"/>
      <c r="C3" s="251"/>
      <c r="D3" s="251"/>
      <c r="E3" s="252"/>
      <c r="F3" s="119"/>
      <c r="G3" s="12"/>
      <c r="H3" s="4"/>
      <c r="I3" s="4"/>
      <c r="J3" s="4"/>
      <c r="K3" s="4"/>
      <c r="L3" s="4"/>
    </row>
    <row r="4" spans="1:12" ht="15">
      <c r="A4" s="84"/>
      <c r="B4" s="13" t="s">
        <v>181</v>
      </c>
      <c r="C4" s="14"/>
      <c r="D4" s="15"/>
      <c r="E4" s="16">
        <f>H128</f>
        <v>81461061</v>
      </c>
      <c r="F4" s="120"/>
      <c r="G4" s="18"/>
      <c r="H4" s="4"/>
      <c r="I4" s="4"/>
      <c r="J4" s="4"/>
      <c r="K4" s="4"/>
      <c r="L4" s="4"/>
    </row>
    <row r="5" spans="1:12" ht="15">
      <c r="A5" s="19"/>
      <c r="B5" s="19" t="s">
        <v>513</v>
      </c>
      <c r="C5" s="14"/>
      <c r="D5" s="15"/>
      <c r="E5" s="20"/>
      <c r="F5" s="120"/>
      <c r="G5" s="18"/>
      <c r="H5" s="4"/>
      <c r="I5" s="4"/>
      <c r="J5" s="4"/>
      <c r="K5" s="4"/>
      <c r="L5" s="4"/>
    </row>
    <row r="6" spans="1:12" ht="15">
      <c r="A6" s="21"/>
      <c r="B6" s="4"/>
      <c r="C6" s="71"/>
      <c r="D6" s="4"/>
      <c r="E6" s="4"/>
      <c r="F6" s="121"/>
      <c r="G6" s="4"/>
      <c r="H6" s="4"/>
      <c r="I6" s="4"/>
      <c r="J6" s="4"/>
      <c r="K6" s="4"/>
      <c r="L6" s="4"/>
    </row>
    <row r="7" spans="1:12" ht="26.25" customHeight="1">
      <c r="A7" s="246" t="s">
        <v>165</v>
      </c>
      <c r="B7" s="22" t="s">
        <v>3</v>
      </c>
      <c r="C7" s="246" t="s">
        <v>5</v>
      </c>
      <c r="D7" s="244" t="s">
        <v>486</v>
      </c>
      <c r="E7" s="276" t="s">
        <v>484</v>
      </c>
      <c r="F7" s="282" t="s">
        <v>485</v>
      </c>
      <c r="G7" s="276" t="s">
        <v>511</v>
      </c>
      <c r="H7" s="244" t="s">
        <v>487</v>
      </c>
      <c r="I7" s="248" t="s">
        <v>11</v>
      </c>
      <c r="J7" s="248"/>
      <c r="K7" s="248"/>
      <c r="L7" s="248"/>
    </row>
    <row r="8" spans="1:12" ht="58.5" customHeight="1">
      <c r="A8" s="247"/>
      <c r="B8" s="22" t="s">
        <v>4</v>
      </c>
      <c r="C8" s="247"/>
      <c r="D8" s="244"/>
      <c r="E8" s="277"/>
      <c r="F8" s="282"/>
      <c r="G8" s="277"/>
      <c r="H8" s="244"/>
      <c r="I8" s="80" t="s">
        <v>12</v>
      </c>
      <c r="J8" s="80" t="s">
        <v>13</v>
      </c>
      <c r="K8" s="80" t="s">
        <v>14</v>
      </c>
      <c r="L8" s="80" t="s">
        <v>15</v>
      </c>
    </row>
    <row r="9" spans="1:12" ht="15">
      <c r="A9" s="23"/>
      <c r="B9" s="24" t="s">
        <v>16</v>
      </c>
      <c r="C9" s="25"/>
      <c r="D9" s="25"/>
      <c r="E9" s="25"/>
      <c r="F9" s="113"/>
      <c r="G9" s="25"/>
      <c r="H9" s="25"/>
      <c r="I9" s="25"/>
      <c r="J9" s="25"/>
      <c r="K9" s="25"/>
      <c r="L9" s="25"/>
    </row>
    <row r="10" spans="1:12" ht="15">
      <c r="A10" s="26">
        <v>1</v>
      </c>
      <c r="B10" s="27" t="s">
        <v>17</v>
      </c>
      <c r="C10" s="72"/>
      <c r="D10" s="79"/>
      <c r="E10" s="25"/>
      <c r="F10" s="113"/>
      <c r="G10" s="25"/>
      <c r="H10" s="25"/>
      <c r="I10" s="25"/>
      <c r="J10" s="25"/>
      <c r="K10" s="25"/>
      <c r="L10" s="25"/>
    </row>
    <row r="11" spans="1:13" ht="15">
      <c r="A11" s="1"/>
      <c r="B11" s="28" t="s">
        <v>322</v>
      </c>
      <c r="C11" s="81">
        <v>1100100</v>
      </c>
      <c r="D11" s="108">
        <v>1210000</v>
      </c>
      <c r="E11" s="108">
        <v>1169169.2</v>
      </c>
      <c r="F11" s="132">
        <v>1172000</v>
      </c>
      <c r="G11" s="108">
        <v>1346331.5</v>
      </c>
      <c r="H11" s="108">
        <v>1993567</v>
      </c>
      <c r="I11" s="108">
        <f>H11*35%</f>
        <v>697748.45</v>
      </c>
      <c r="J11" s="108">
        <f aca="true" t="shared" si="0" ref="J11:J16">H11*25%</f>
        <v>498391.75</v>
      </c>
      <c r="K11" s="108">
        <f aca="true" t="shared" si="1" ref="K11:K17">H11*20%</f>
        <v>398713.4</v>
      </c>
      <c r="L11" s="108">
        <f aca="true" t="shared" si="2" ref="L11:L17">H11*20%</f>
        <v>398713.4</v>
      </c>
      <c r="M11" s="110"/>
    </row>
    <row r="12" spans="1:12" ht="15">
      <c r="A12" s="1"/>
      <c r="B12" s="28" t="s">
        <v>323</v>
      </c>
      <c r="C12" s="81">
        <v>1100200</v>
      </c>
      <c r="D12" s="108">
        <v>726000</v>
      </c>
      <c r="E12" s="108">
        <v>742895.45</v>
      </c>
      <c r="F12" s="132">
        <v>76000</v>
      </c>
      <c r="G12" s="108">
        <v>832717.4</v>
      </c>
      <c r="H12" s="108">
        <v>1063351</v>
      </c>
      <c r="I12" s="108">
        <f>H12*35%</f>
        <v>372172.85</v>
      </c>
      <c r="J12" s="108">
        <f t="shared" si="0"/>
        <v>265837.75</v>
      </c>
      <c r="K12" s="108">
        <f t="shared" si="1"/>
        <v>212670.2</v>
      </c>
      <c r="L12" s="108">
        <f t="shared" si="2"/>
        <v>212670.2</v>
      </c>
    </row>
    <row r="13" spans="1:12" ht="15">
      <c r="A13" s="1"/>
      <c r="B13" s="28" t="s">
        <v>324</v>
      </c>
      <c r="C13" s="81">
        <v>1100300</v>
      </c>
      <c r="D13" s="108">
        <v>242000</v>
      </c>
      <c r="E13" s="108">
        <v>196312.6</v>
      </c>
      <c r="F13" s="132">
        <v>200000</v>
      </c>
      <c r="G13" s="108">
        <v>214362.7</v>
      </c>
      <c r="H13" s="108">
        <v>340000</v>
      </c>
      <c r="I13" s="108">
        <f>H13*35%</f>
        <v>118999.99999999999</v>
      </c>
      <c r="J13" s="108">
        <f t="shared" si="0"/>
        <v>85000</v>
      </c>
      <c r="K13" s="108">
        <f t="shared" si="1"/>
        <v>68000</v>
      </c>
      <c r="L13" s="108">
        <f t="shared" si="2"/>
        <v>68000</v>
      </c>
    </row>
    <row r="14" spans="1:12" ht="15">
      <c r="A14" s="1"/>
      <c r="B14" s="28" t="s">
        <v>325</v>
      </c>
      <c r="C14" s="81">
        <v>1100400</v>
      </c>
      <c r="D14" s="29">
        <v>0</v>
      </c>
      <c r="E14" s="29">
        <v>0</v>
      </c>
      <c r="F14" s="114">
        <v>0</v>
      </c>
      <c r="G14" s="108">
        <v>0</v>
      </c>
      <c r="H14" s="109">
        <v>0</v>
      </c>
      <c r="I14" s="109">
        <f>H14*35%</f>
        <v>0</v>
      </c>
      <c r="J14" s="109">
        <f t="shared" si="0"/>
        <v>0</v>
      </c>
      <c r="K14" s="109">
        <f t="shared" si="1"/>
        <v>0</v>
      </c>
      <c r="L14" s="109">
        <f t="shared" si="2"/>
        <v>0</v>
      </c>
    </row>
    <row r="15" spans="1:12" ht="15">
      <c r="A15" s="1"/>
      <c r="B15" s="28" t="s">
        <v>326</v>
      </c>
      <c r="C15" s="81">
        <v>1100500</v>
      </c>
      <c r="D15" s="108">
        <v>726000</v>
      </c>
      <c r="E15" s="108">
        <v>780039.55</v>
      </c>
      <c r="F15" s="132">
        <v>782069</v>
      </c>
      <c r="G15" s="108">
        <v>871904.4</v>
      </c>
      <c r="H15" s="108">
        <v>1329517</v>
      </c>
      <c r="I15" s="108">
        <f>H15*35%</f>
        <v>465330.94999999995</v>
      </c>
      <c r="J15" s="108">
        <f t="shared" si="0"/>
        <v>332379.25</v>
      </c>
      <c r="K15" s="108">
        <f t="shared" si="1"/>
        <v>265903.4</v>
      </c>
      <c r="L15" s="108">
        <f t="shared" si="2"/>
        <v>265903.4</v>
      </c>
    </row>
    <row r="16" spans="1:12" ht="15">
      <c r="A16" s="1"/>
      <c r="B16" s="28" t="s">
        <v>327</v>
      </c>
      <c r="C16" s="81">
        <v>1100600</v>
      </c>
      <c r="D16" s="29">
        <v>0</v>
      </c>
      <c r="E16" s="29">
        <v>0</v>
      </c>
      <c r="F16" s="114">
        <v>0</v>
      </c>
      <c r="G16" s="108">
        <v>0</v>
      </c>
      <c r="H16" s="109">
        <v>0</v>
      </c>
      <c r="I16" s="109">
        <v>0</v>
      </c>
      <c r="J16" s="109">
        <f t="shared" si="0"/>
        <v>0</v>
      </c>
      <c r="K16" s="109">
        <f t="shared" si="1"/>
        <v>0</v>
      </c>
      <c r="L16" s="109">
        <f t="shared" si="2"/>
        <v>0</v>
      </c>
    </row>
    <row r="17" spans="1:12" ht="15">
      <c r="A17" s="1"/>
      <c r="B17" s="28" t="s">
        <v>328</v>
      </c>
      <c r="C17" s="81">
        <v>1100700</v>
      </c>
      <c r="D17" s="111">
        <v>0</v>
      </c>
      <c r="E17" s="111">
        <v>0</v>
      </c>
      <c r="F17" s="122">
        <v>0</v>
      </c>
      <c r="G17" s="108">
        <v>0</v>
      </c>
      <c r="H17" s="109">
        <v>0</v>
      </c>
      <c r="I17" s="111">
        <v>0</v>
      </c>
      <c r="J17" s="111">
        <v>0</v>
      </c>
      <c r="K17" s="111">
        <f t="shared" si="1"/>
        <v>0</v>
      </c>
      <c r="L17" s="111">
        <f t="shared" si="2"/>
        <v>0</v>
      </c>
    </row>
    <row r="18" spans="1:12" ht="15">
      <c r="A18" s="1"/>
      <c r="B18" s="28" t="s">
        <v>329</v>
      </c>
      <c r="C18" s="81">
        <v>1100800</v>
      </c>
      <c r="D18" s="108">
        <v>0</v>
      </c>
      <c r="E18" s="108">
        <v>75950</v>
      </c>
      <c r="F18" s="132">
        <v>87343</v>
      </c>
      <c r="G18" s="108">
        <v>56355</v>
      </c>
      <c r="H18" s="108">
        <v>104811</v>
      </c>
      <c r="I18" s="108">
        <f aca="true" t="shared" si="3" ref="I18:I24">H18*35%</f>
        <v>36683.85</v>
      </c>
      <c r="J18" s="108">
        <f aca="true" t="shared" si="4" ref="J18:J24">H18*25%</f>
        <v>26202.75</v>
      </c>
      <c r="K18" s="108">
        <f aca="true" t="shared" si="5" ref="K18:K24">H18*20%</f>
        <v>20962.2</v>
      </c>
      <c r="L18" s="108">
        <f aca="true" t="shared" si="6" ref="L18:L24">H18*20%</f>
        <v>20962.2</v>
      </c>
    </row>
    <row r="19" spans="1:12" ht="15">
      <c r="A19" s="1"/>
      <c r="B19" s="28" t="s">
        <v>330</v>
      </c>
      <c r="C19" s="81">
        <v>1100900</v>
      </c>
      <c r="D19" s="29">
        <v>0</v>
      </c>
      <c r="E19" s="29">
        <v>0</v>
      </c>
      <c r="F19" s="114">
        <v>0</v>
      </c>
      <c r="G19" s="108">
        <v>0</v>
      </c>
      <c r="H19" s="109">
        <v>0</v>
      </c>
      <c r="I19" s="109">
        <f t="shared" si="3"/>
        <v>0</v>
      </c>
      <c r="J19" s="109">
        <f t="shared" si="4"/>
        <v>0</v>
      </c>
      <c r="K19" s="109">
        <f t="shared" si="5"/>
        <v>0</v>
      </c>
      <c r="L19" s="109">
        <f t="shared" si="6"/>
        <v>0</v>
      </c>
    </row>
    <row r="20" spans="1:12" ht="15">
      <c r="A20" s="1"/>
      <c r="B20" s="28" t="s">
        <v>331</v>
      </c>
      <c r="C20" s="81">
        <v>1101000</v>
      </c>
      <c r="D20" s="29">
        <v>0</v>
      </c>
      <c r="E20" s="29">
        <v>0</v>
      </c>
      <c r="F20" s="114">
        <v>0</v>
      </c>
      <c r="G20" s="108">
        <v>0</v>
      </c>
      <c r="H20" s="109">
        <v>0</v>
      </c>
      <c r="I20" s="109">
        <f t="shared" si="3"/>
        <v>0</v>
      </c>
      <c r="J20" s="109">
        <f t="shared" si="4"/>
        <v>0</v>
      </c>
      <c r="K20" s="109">
        <f t="shared" si="5"/>
        <v>0</v>
      </c>
      <c r="L20" s="109">
        <f t="shared" si="6"/>
        <v>0</v>
      </c>
    </row>
    <row r="21" spans="1:12" ht="15">
      <c r="A21" s="1"/>
      <c r="B21" s="28" t="s">
        <v>332</v>
      </c>
      <c r="C21" s="81">
        <v>1101100</v>
      </c>
      <c r="D21" s="108">
        <v>0</v>
      </c>
      <c r="E21" s="108">
        <v>50000</v>
      </c>
      <c r="F21" s="132">
        <v>0</v>
      </c>
      <c r="G21" s="108">
        <v>76166</v>
      </c>
      <c r="H21" s="108">
        <v>500000</v>
      </c>
      <c r="I21" s="108">
        <f t="shared" si="3"/>
        <v>175000</v>
      </c>
      <c r="J21" s="108">
        <f t="shared" si="4"/>
        <v>125000</v>
      </c>
      <c r="K21" s="108">
        <f t="shared" si="5"/>
        <v>100000</v>
      </c>
      <c r="L21" s="108">
        <f t="shared" si="6"/>
        <v>100000</v>
      </c>
    </row>
    <row r="22" spans="1:12" ht="15">
      <c r="A22" s="1"/>
      <c r="B22" s="28" t="s">
        <v>333</v>
      </c>
      <c r="C22" s="81">
        <v>1101200</v>
      </c>
      <c r="D22" s="29">
        <v>0</v>
      </c>
      <c r="E22" s="29">
        <v>0</v>
      </c>
      <c r="F22" s="114">
        <v>0</v>
      </c>
      <c r="G22" s="108"/>
      <c r="H22" s="109"/>
      <c r="I22" s="109">
        <f t="shared" si="3"/>
        <v>0</v>
      </c>
      <c r="J22" s="109">
        <f t="shared" si="4"/>
        <v>0</v>
      </c>
      <c r="K22" s="109">
        <f t="shared" si="5"/>
        <v>0</v>
      </c>
      <c r="L22" s="109">
        <f t="shared" si="6"/>
        <v>0</v>
      </c>
    </row>
    <row r="23" spans="1:12" ht="15">
      <c r="A23" s="1"/>
      <c r="B23" s="28" t="s">
        <v>334</v>
      </c>
      <c r="C23" s="81">
        <v>1101300</v>
      </c>
      <c r="D23" s="29">
        <v>0</v>
      </c>
      <c r="E23" s="29">
        <v>0</v>
      </c>
      <c r="F23" s="114">
        <v>0</v>
      </c>
      <c r="G23" s="108"/>
      <c r="H23" s="109"/>
      <c r="I23" s="109">
        <f t="shared" si="3"/>
        <v>0</v>
      </c>
      <c r="J23" s="109">
        <f t="shared" si="4"/>
        <v>0</v>
      </c>
      <c r="K23" s="109">
        <f t="shared" si="5"/>
        <v>0</v>
      </c>
      <c r="L23" s="109">
        <f t="shared" si="6"/>
        <v>0</v>
      </c>
    </row>
    <row r="24" spans="1:12" ht="15">
      <c r="A24" s="1"/>
      <c r="B24" s="28" t="s">
        <v>335</v>
      </c>
      <c r="C24" s="81">
        <v>1101800</v>
      </c>
      <c r="D24" s="29">
        <v>1826000</v>
      </c>
      <c r="E24" s="29">
        <v>0</v>
      </c>
      <c r="F24" s="114">
        <v>0</v>
      </c>
      <c r="G24" s="108"/>
      <c r="H24" s="109"/>
      <c r="I24" s="109">
        <f t="shared" si="3"/>
        <v>0</v>
      </c>
      <c r="J24" s="109">
        <f t="shared" si="4"/>
        <v>0</v>
      </c>
      <c r="K24" s="109">
        <f t="shared" si="5"/>
        <v>0</v>
      </c>
      <c r="L24" s="109">
        <f t="shared" si="6"/>
        <v>0</v>
      </c>
    </row>
    <row r="25" spans="1:12" ht="15">
      <c r="A25" s="164"/>
      <c r="B25" s="165" t="s">
        <v>18</v>
      </c>
      <c r="C25" s="166"/>
      <c r="D25" s="167">
        <f>SUM(D11:D24)</f>
        <v>4730000</v>
      </c>
      <c r="E25" s="167">
        <f>SUM(E11:E24)</f>
        <v>3014366.8</v>
      </c>
      <c r="F25" s="168">
        <f>SUM(F11:F24)</f>
        <v>2317412</v>
      </c>
      <c r="G25" s="167">
        <f aca="true" t="shared" si="7" ref="G25:L25">SUM(G11:G24)</f>
        <v>3397837</v>
      </c>
      <c r="H25" s="167">
        <f>SUM(H11:H24)</f>
        <v>5331246</v>
      </c>
      <c r="I25" s="167">
        <f t="shared" si="7"/>
        <v>1865936.0999999999</v>
      </c>
      <c r="J25" s="167">
        <f t="shared" si="7"/>
        <v>1332811.5</v>
      </c>
      <c r="K25" s="167">
        <f t="shared" si="7"/>
        <v>1066249.2000000002</v>
      </c>
      <c r="L25" s="167">
        <f t="shared" si="7"/>
        <v>1066249.2000000002</v>
      </c>
    </row>
    <row r="26" spans="1:12" ht="15">
      <c r="A26" s="26">
        <v>2</v>
      </c>
      <c r="B26" s="27" t="s">
        <v>19</v>
      </c>
      <c r="C26" s="67"/>
      <c r="D26" s="79"/>
      <c r="E26" s="25"/>
      <c r="F26" s="113"/>
      <c r="G26" s="127"/>
      <c r="H26" s="25"/>
      <c r="I26" s="25"/>
      <c r="J26" s="25"/>
      <c r="K26" s="25"/>
      <c r="L26" s="25"/>
    </row>
    <row r="27" spans="1:12" ht="15">
      <c r="A27" s="31">
        <v>2.1</v>
      </c>
      <c r="B27" s="32" t="s">
        <v>164</v>
      </c>
      <c r="C27" s="67"/>
      <c r="D27" s="81"/>
      <c r="E27" s="25"/>
      <c r="F27" s="113"/>
      <c r="G27" s="127"/>
      <c r="H27" s="25"/>
      <c r="I27" s="25"/>
      <c r="J27" s="25"/>
      <c r="K27" s="25"/>
      <c r="L27" s="25"/>
    </row>
    <row r="28" spans="1:12" ht="15">
      <c r="A28" s="1"/>
      <c r="B28" s="28" t="s">
        <v>336</v>
      </c>
      <c r="C28" s="73">
        <v>1201001</v>
      </c>
      <c r="D28" s="29">
        <v>2306343</v>
      </c>
      <c r="E28" s="29">
        <v>0</v>
      </c>
      <c r="F28" s="114">
        <v>0</v>
      </c>
      <c r="G28" s="132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</row>
    <row r="29" spans="1:12" ht="15">
      <c r="A29" s="1"/>
      <c r="B29" s="28" t="s">
        <v>337</v>
      </c>
      <c r="C29" s="73">
        <v>1201002</v>
      </c>
      <c r="D29" s="29">
        <v>0</v>
      </c>
      <c r="E29" s="29">
        <v>0</v>
      </c>
      <c r="F29" s="114">
        <v>0</v>
      </c>
      <c r="G29" s="132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</row>
    <row r="30" spans="1:12" ht="15">
      <c r="A30" s="1"/>
      <c r="B30" s="28" t="s">
        <v>338</v>
      </c>
      <c r="C30" s="81"/>
      <c r="D30" s="29">
        <v>0</v>
      </c>
      <c r="E30" s="29">
        <v>0</v>
      </c>
      <c r="F30" s="114">
        <v>0</v>
      </c>
      <c r="G30" s="132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</row>
    <row r="31" spans="1:12" ht="15">
      <c r="A31" s="1"/>
      <c r="B31" s="28" t="s">
        <v>339</v>
      </c>
      <c r="C31" s="81"/>
      <c r="D31" s="29">
        <v>0</v>
      </c>
      <c r="E31" s="29">
        <v>0</v>
      </c>
      <c r="F31" s="114">
        <v>0</v>
      </c>
      <c r="G31" s="132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</row>
    <row r="32" spans="1:12" ht="15">
      <c r="A32" s="90"/>
      <c r="B32" s="91" t="s">
        <v>20</v>
      </c>
      <c r="C32" s="92"/>
      <c r="D32" s="86">
        <f>SUM(D28:D31)</f>
        <v>2306343</v>
      </c>
      <c r="E32" s="86">
        <f aca="true" t="shared" si="8" ref="E32:L32">SUM(E28:E31)</f>
        <v>0</v>
      </c>
      <c r="F32" s="115">
        <f t="shared" si="8"/>
        <v>0</v>
      </c>
      <c r="G32" s="126">
        <f t="shared" si="8"/>
        <v>0</v>
      </c>
      <c r="H32" s="86">
        <f t="shared" si="8"/>
        <v>0</v>
      </c>
      <c r="I32" s="86">
        <f t="shared" si="8"/>
        <v>0</v>
      </c>
      <c r="J32" s="86">
        <f t="shared" si="8"/>
        <v>0</v>
      </c>
      <c r="K32" s="86">
        <f t="shared" si="8"/>
        <v>0</v>
      </c>
      <c r="L32" s="86">
        <f t="shared" si="8"/>
        <v>0</v>
      </c>
    </row>
    <row r="33" spans="1:12" ht="15">
      <c r="A33" s="31">
        <v>2.2</v>
      </c>
      <c r="B33" s="32" t="s">
        <v>21</v>
      </c>
      <c r="C33" s="74"/>
      <c r="D33" s="81"/>
      <c r="E33" s="25"/>
      <c r="F33" s="113"/>
      <c r="G33" s="127"/>
      <c r="H33" s="25"/>
      <c r="I33" s="25"/>
      <c r="J33" s="25"/>
      <c r="K33" s="25"/>
      <c r="L33" s="25"/>
    </row>
    <row r="34" spans="1:12" ht="15">
      <c r="A34" s="1"/>
      <c r="B34" s="28" t="s">
        <v>340</v>
      </c>
      <c r="C34" s="66">
        <v>1202001</v>
      </c>
      <c r="D34" s="108">
        <v>39600000</v>
      </c>
      <c r="E34" s="127">
        <v>41069000</v>
      </c>
      <c r="F34" s="160">
        <v>34295330</v>
      </c>
      <c r="G34" s="127">
        <v>52989000</v>
      </c>
      <c r="H34" s="127">
        <v>60641000</v>
      </c>
      <c r="I34" s="108">
        <f>H34*35%</f>
        <v>21224350</v>
      </c>
      <c r="J34" s="108">
        <f>H34*25%</f>
        <v>15160250</v>
      </c>
      <c r="K34" s="108">
        <f>H34*20%</f>
        <v>12128200</v>
      </c>
      <c r="L34" s="108">
        <f>H34*20%</f>
        <v>12128200</v>
      </c>
    </row>
    <row r="35" spans="1:12" ht="15">
      <c r="A35" s="1"/>
      <c r="B35" s="28" t="s">
        <v>341</v>
      </c>
      <c r="C35" s="66"/>
      <c r="D35" s="29">
        <v>0</v>
      </c>
      <c r="E35" s="25">
        <v>0</v>
      </c>
      <c r="F35" s="113">
        <v>0</v>
      </c>
      <c r="G35" s="132"/>
      <c r="H35" s="25">
        <v>0</v>
      </c>
      <c r="I35" s="109">
        <f>H35*35%</f>
        <v>0</v>
      </c>
      <c r="J35" s="109">
        <f>H35*25%</f>
        <v>0</v>
      </c>
      <c r="K35" s="109">
        <f>H35*20%</f>
        <v>0</v>
      </c>
      <c r="L35" s="109">
        <f>H35*20%</f>
        <v>0</v>
      </c>
    </row>
    <row r="36" spans="1:12" ht="15">
      <c r="A36" s="1"/>
      <c r="B36" s="28" t="s">
        <v>518</v>
      </c>
      <c r="C36" s="66"/>
      <c r="D36" s="29"/>
      <c r="E36" s="25">
        <v>2308000</v>
      </c>
      <c r="F36" s="113" t="s">
        <v>520</v>
      </c>
      <c r="G36" s="132">
        <v>8262000</v>
      </c>
      <c r="H36" s="25"/>
      <c r="I36" s="109"/>
      <c r="J36" s="109"/>
      <c r="K36" s="109"/>
      <c r="L36" s="109"/>
    </row>
    <row r="37" spans="1:12" ht="15">
      <c r="A37" s="1"/>
      <c r="B37" s="28" t="s">
        <v>342</v>
      </c>
      <c r="C37" s="66">
        <v>1202002</v>
      </c>
      <c r="D37" s="29">
        <v>0</v>
      </c>
      <c r="E37" s="25">
        <v>0</v>
      </c>
      <c r="F37" s="113" t="s">
        <v>519</v>
      </c>
      <c r="G37" s="132"/>
      <c r="H37" s="25">
        <v>0</v>
      </c>
      <c r="I37" s="109">
        <f>H37*35%</f>
        <v>0</v>
      </c>
      <c r="J37" s="109">
        <f>H37*25%</f>
        <v>0</v>
      </c>
      <c r="K37" s="109">
        <f>H37*20%</f>
        <v>0</v>
      </c>
      <c r="L37" s="109">
        <f>H37*20%</f>
        <v>0</v>
      </c>
    </row>
    <row r="38" spans="1:12" ht="15">
      <c r="A38" s="1"/>
      <c r="B38" s="28" t="s">
        <v>343</v>
      </c>
      <c r="C38" s="66">
        <v>1202003</v>
      </c>
      <c r="D38" s="29">
        <v>0</v>
      </c>
      <c r="E38" s="25">
        <v>0</v>
      </c>
      <c r="F38" s="113">
        <v>0</v>
      </c>
      <c r="G38" s="132">
        <v>3075000</v>
      </c>
      <c r="H38" s="25">
        <v>0</v>
      </c>
      <c r="I38" s="109">
        <f>H38*35%</f>
        <v>0</v>
      </c>
      <c r="J38" s="109">
        <f>H38*25%</f>
        <v>0</v>
      </c>
      <c r="K38" s="109">
        <f>H38*20%</f>
        <v>0</v>
      </c>
      <c r="L38" s="109">
        <f>H38*20%</f>
        <v>0</v>
      </c>
    </row>
    <row r="39" spans="1:12" ht="15">
      <c r="A39" s="90"/>
      <c r="B39" s="91" t="s">
        <v>20</v>
      </c>
      <c r="C39" s="92"/>
      <c r="D39" s="126">
        <f>SUM(D34:D38)</f>
        <v>39600000</v>
      </c>
      <c r="E39" s="128">
        <f>SUM(E34:E38)</f>
        <v>43377000</v>
      </c>
      <c r="F39" s="154">
        <f aca="true" t="shared" si="9" ref="F39:L39">SUM(F34:F38)</f>
        <v>34295330</v>
      </c>
      <c r="G39" s="128">
        <f t="shared" si="9"/>
        <v>64326000</v>
      </c>
      <c r="H39" s="128">
        <f t="shared" si="9"/>
        <v>60641000</v>
      </c>
      <c r="I39" s="128">
        <f t="shared" si="9"/>
        <v>21224350</v>
      </c>
      <c r="J39" s="128">
        <f t="shared" si="9"/>
        <v>15160250</v>
      </c>
      <c r="K39" s="128">
        <f t="shared" si="9"/>
        <v>12128200</v>
      </c>
      <c r="L39" s="128">
        <f t="shared" si="9"/>
        <v>12128200</v>
      </c>
    </row>
    <row r="40" spans="1:12" ht="15">
      <c r="A40" s="31">
        <v>2.3</v>
      </c>
      <c r="B40" s="28" t="s">
        <v>22</v>
      </c>
      <c r="C40" s="66">
        <v>1203001</v>
      </c>
      <c r="D40" s="29">
        <v>0</v>
      </c>
      <c r="E40" s="25">
        <v>0</v>
      </c>
      <c r="F40" s="113">
        <v>0</v>
      </c>
      <c r="G40" s="127"/>
      <c r="H40" s="25">
        <v>0</v>
      </c>
      <c r="I40" s="25">
        <v>0</v>
      </c>
      <c r="J40" s="25">
        <v>0</v>
      </c>
      <c r="K40" s="25">
        <v>0</v>
      </c>
      <c r="L40" s="25">
        <v>0</v>
      </c>
    </row>
    <row r="41" spans="1:12" ht="15">
      <c r="A41" s="164"/>
      <c r="B41" s="165" t="s">
        <v>23</v>
      </c>
      <c r="C41" s="169"/>
      <c r="D41" s="170">
        <f>D32+D39+D40</f>
        <v>41906343</v>
      </c>
      <c r="E41" s="170">
        <f aca="true" t="shared" si="10" ref="E41:L41">E32+E39+E40</f>
        <v>43377000</v>
      </c>
      <c r="F41" s="171">
        <f>F32+F39+F40</f>
        <v>34295330</v>
      </c>
      <c r="G41" s="170">
        <f>G32+G39+G40</f>
        <v>64326000</v>
      </c>
      <c r="H41" s="170">
        <f t="shared" si="10"/>
        <v>60641000</v>
      </c>
      <c r="I41" s="170">
        <f t="shared" si="10"/>
        <v>21224350</v>
      </c>
      <c r="J41" s="170">
        <f t="shared" si="10"/>
        <v>15160250</v>
      </c>
      <c r="K41" s="170">
        <f t="shared" si="10"/>
        <v>12128200</v>
      </c>
      <c r="L41" s="170">
        <f t="shared" si="10"/>
        <v>12128200</v>
      </c>
    </row>
    <row r="42" spans="1:12" ht="15">
      <c r="A42" s="26">
        <v>3</v>
      </c>
      <c r="B42" s="27" t="s">
        <v>24</v>
      </c>
      <c r="C42" s="67"/>
      <c r="D42" s="79"/>
      <c r="E42" s="25"/>
      <c r="F42" s="113"/>
      <c r="G42" s="127"/>
      <c r="H42" s="25"/>
      <c r="I42" s="25"/>
      <c r="J42" s="25"/>
      <c r="K42" s="25"/>
      <c r="L42" s="25"/>
    </row>
    <row r="43" spans="1:12" ht="15">
      <c r="A43" s="1"/>
      <c r="B43" s="34" t="s">
        <v>474</v>
      </c>
      <c r="C43" s="75">
        <v>1301001</v>
      </c>
      <c r="D43" s="135">
        <v>871000</v>
      </c>
      <c r="E43" s="127">
        <v>936950</v>
      </c>
      <c r="F43" s="134">
        <v>1001650</v>
      </c>
      <c r="G43" s="134">
        <v>1111695</v>
      </c>
      <c r="H43" s="134">
        <v>1252000</v>
      </c>
      <c r="I43" s="108">
        <f aca="true" t="shared" si="11" ref="I43:I49">H43*35%</f>
        <v>438200</v>
      </c>
      <c r="J43" s="108">
        <f aca="true" t="shared" si="12" ref="J43:J49">H43*25%</f>
        <v>313000</v>
      </c>
      <c r="K43" s="108">
        <f aca="true" t="shared" si="13" ref="K43:K49">H43*20%</f>
        <v>250400</v>
      </c>
      <c r="L43" s="108">
        <f aca="true" t="shared" si="14" ref="L43:L49">H43*20%</f>
        <v>250400</v>
      </c>
    </row>
    <row r="44" spans="1:12" ht="15">
      <c r="A44" s="1"/>
      <c r="B44" s="34" t="s">
        <v>475</v>
      </c>
      <c r="C44" s="75">
        <v>1301002</v>
      </c>
      <c r="D44" s="135">
        <v>2420000</v>
      </c>
      <c r="E44" s="127">
        <v>6596202</v>
      </c>
      <c r="F44" s="134">
        <v>3000000</v>
      </c>
      <c r="G44" s="134">
        <v>3734044</v>
      </c>
      <c r="H44" s="134">
        <v>6684000</v>
      </c>
      <c r="I44" s="108">
        <f t="shared" si="11"/>
        <v>2339400</v>
      </c>
      <c r="J44" s="108">
        <f t="shared" si="12"/>
        <v>1671000</v>
      </c>
      <c r="K44" s="108">
        <f t="shared" si="13"/>
        <v>1336800</v>
      </c>
      <c r="L44" s="108">
        <f t="shared" si="14"/>
        <v>1336800</v>
      </c>
    </row>
    <row r="45" spans="1:12" ht="15">
      <c r="A45" s="1"/>
      <c r="B45" s="34" t="s">
        <v>355</v>
      </c>
      <c r="C45" s="75">
        <v>1301007</v>
      </c>
      <c r="D45" s="135">
        <v>2500000</v>
      </c>
      <c r="E45" s="127">
        <v>1000</v>
      </c>
      <c r="F45" s="134">
        <v>0</v>
      </c>
      <c r="G45" s="134">
        <v>0</v>
      </c>
      <c r="H45" s="134">
        <v>65000</v>
      </c>
      <c r="I45" s="108">
        <f t="shared" si="11"/>
        <v>22750</v>
      </c>
      <c r="J45" s="108">
        <f t="shared" si="12"/>
        <v>16250</v>
      </c>
      <c r="K45" s="108">
        <f t="shared" si="13"/>
        <v>13000</v>
      </c>
      <c r="L45" s="108">
        <f t="shared" si="14"/>
        <v>13000</v>
      </c>
    </row>
    <row r="46" spans="1:12" ht="15">
      <c r="A46" s="1"/>
      <c r="B46" s="34" t="s">
        <v>344</v>
      </c>
      <c r="C46" s="67">
        <v>1302000</v>
      </c>
      <c r="D46" s="134">
        <v>0</v>
      </c>
      <c r="E46" s="127">
        <v>0</v>
      </c>
      <c r="F46" s="160">
        <v>0</v>
      </c>
      <c r="G46" s="134">
        <v>0</v>
      </c>
      <c r="H46" s="134">
        <v>0</v>
      </c>
      <c r="I46" s="108">
        <f t="shared" si="11"/>
        <v>0</v>
      </c>
      <c r="J46" s="108">
        <f t="shared" si="12"/>
        <v>0</v>
      </c>
      <c r="K46" s="108">
        <f t="shared" si="13"/>
        <v>0</v>
      </c>
      <c r="L46" s="108">
        <f t="shared" si="14"/>
        <v>0</v>
      </c>
    </row>
    <row r="47" spans="1:12" ht="15">
      <c r="A47" s="1"/>
      <c r="B47" s="34" t="s">
        <v>345</v>
      </c>
      <c r="C47" s="67">
        <v>1303000</v>
      </c>
      <c r="D47" s="134">
        <v>0</v>
      </c>
      <c r="E47" s="127">
        <v>0</v>
      </c>
      <c r="F47" s="160">
        <v>0</v>
      </c>
      <c r="G47" s="134">
        <v>0</v>
      </c>
      <c r="H47" s="134">
        <v>0</v>
      </c>
      <c r="I47" s="108">
        <f t="shared" si="11"/>
        <v>0</v>
      </c>
      <c r="J47" s="108">
        <f t="shared" si="12"/>
        <v>0</v>
      </c>
      <c r="K47" s="108">
        <f t="shared" si="13"/>
        <v>0</v>
      </c>
      <c r="L47" s="108">
        <f t="shared" si="14"/>
        <v>0</v>
      </c>
    </row>
    <row r="48" spans="1:12" ht="15">
      <c r="A48" s="1"/>
      <c r="B48" s="34" t="s">
        <v>346</v>
      </c>
      <c r="C48" s="67">
        <v>1304000</v>
      </c>
      <c r="D48" s="108">
        <v>110000</v>
      </c>
      <c r="E48" s="127">
        <v>0</v>
      </c>
      <c r="F48" s="160">
        <v>0</v>
      </c>
      <c r="G48" s="134">
        <v>0</v>
      </c>
      <c r="H48" s="134">
        <v>0</v>
      </c>
      <c r="I48" s="108">
        <f t="shared" si="11"/>
        <v>0</v>
      </c>
      <c r="J48" s="108">
        <f t="shared" si="12"/>
        <v>0</v>
      </c>
      <c r="K48" s="108">
        <f t="shared" si="13"/>
        <v>0</v>
      </c>
      <c r="L48" s="108">
        <f t="shared" si="14"/>
        <v>0</v>
      </c>
    </row>
    <row r="49" spans="1:12" ht="15">
      <c r="A49" s="1"/>
      <c r="B49" s="34" t="s">
        <v>347</v>
      </c>
      <c r="C49" s="67">
        <v>1308000</v>
      </c>
      <c r="D49" s="134">
        <v>0</v>
      </c>
      <c r="E49" s="127">
        <v>0</v>
      </c>
      <c r="F49" s="160">
        <v>0</v>
      </c>
      <c r="G49" s="134">
        <v>0</v>
      </c>
      <c r="H49" s="134">
        <v>0</v>
      </c>
      <c r="I49" s="108">
        <f t="shared" si="11"/>
        <v>0</v>
      </c>
      <c r="J49" s="108">
        <f t="shared" si="12"/>
        <v>0</v>
      </c>
      <c r="K49" s="108">
        <f t="shared" si="13"/>
        <v>0</v>
      </c>
      <c r="L49" s="108">
        <f t="shared" si="14"/>
        <v>0</v>
      </c>
    </row>
    <row r="50" spans="1:12" ht="15">
      <c r="A50" s="172"/>
      <c r="B50" s="165" t="s">
        <v>25</v>
      </c>
      <c r="C50" s="169"/>
      <c r="D50" s="167">
        <f>SUM(D43:D49)</f>
        <v>5901000</v>
      </c>
      <c r="E50" s="167">
        <f aca="true" t="shared" si="15" ref="E50:L50">SUM(E43:E49)</f>
        <v>7534152</v>
      </c>
      <c r="F50" s="168">
        <f t="shared" si="15"/>
        <v>4001650</v>
      </c>
      <c r="G50" s="167">
        <f t="shared" si="15"/>
        <v>4845739</v>
      </c>
      <c r="H50" s="167">
        <f t="shared" si="15"/>
        <v>8001000</v>
      </c>
      <c r="I50" s="167">
        <f t="shared" si="15"/>
        <v>2800350</v>
      </c>
      <c r="J50" s="167">
        <f t="shared" si="15"/>
        <v>2000250</v>
      </c>
      <c r="K50" s="167">
        <f t="shared" si="15"/>
        <v>1600200</v>
      </c>
      <c r="L50" s="167">
        <f t="shared" si="15"/>
        <v>1600200</v>
      </c>
    </row>
    <row r="51" spans="1:12" ht="15">
      <c r="A51" s="26">
        <v>4</v>
      </c>
      <c r="B51" s="27" t="s">
        <v>26</v>
      </c>
      <c r="C51" s="67"/>
      <c r="D51" s="79"/>
      <c r="E51" s="25"/>
      <c r="F51" s="113"/>
      <c r="G51" s="127"/>
      <c r="H51" s="25"/>
      <c r="I51" s="25"/>
      <c r="J51" s="25"/>
      <c r="K51" s="25"/>
      <c r="L51" s="25"/>
    </row>
    <row r="52" spans="1:12" ht="15">
      <c r="A52" s="1"/>
      <c r="B52" s="34" t="s">
        <v>348</v>
      </c>
      <c r="C52" s="67">
        <v>1401000</v>
      </c>
      <c r="D52" s="108">
        <v>12100</v>
      </c>
      <c r="E52" s="127">
        <v>0</v>
      </c>
      <c r="F52" s="127">
        <v>0</v>
      </c>
      <c r="G52" s="127">
        <v>216007</v>
      </c>
      <c r="H52" s="127">
        <v>0</v>
      </c>
      <c r="I52" s="108">
        <f aca="true" t="shared" si="16" ref="I52:I72">H52*35%</f>
        <v>0</v>
      </c>
      <c r="J52" s="108">
        <f aca="true" t="shared" si="17" ref="J52:J72">H52*25%</f>
        <v>0</v>
      </c>
      <c r="K52" s="108">
        <f aca="true" t="shared" si="18" ref="K52:K72">H52*20%</f>
        <v>0</v>
      </c>
      <c r="L52" s="108">
        <f aca="true" t="shared" si="19" ref="L52:L72">H52*20%</f>
        <v>0</v>
      </c>
    </row>
    <row r="53" spans="1:12" ht="15">
      <c r="A53" s="1"/>
      <c r="B53" s="34" t="s">
        <v>381</v>
      </c>
      <c r="C53" s="66">
        <v>1401101</v>
      </c>
      <c r="D53" s="108">
        <v>1815000</v>
      </c>
      <c r="E53" s="127">
        <v>88757</v>
      </c>
      <c r="F53" s="160">
        <v>996500</v>
      </c>
      <c r="G53" s="127">
        <v>86146</v>
      </c>
      <c r="H53" s="127">
        <v>63587</v>
      </c>
      <c r="I53" s="108">
        <f t="shared" si="16"/>
        <v>22255.449999999997</v>
      </c>
      <c r="J53" s="108">
        <f t="shared" si="17"/>
        <v>15896.75</v>
      </c>
      <c r="K53" s="108">
        <f t="shared" si="18"/>
        <v>12717.400000000001</v>
      </c>
      <c r="L53" s="108">
        <f t="shared" si="19"/>
        <v>12717.400000000001</v>
      </c>
    </row>
    <row r="54" spans="1:12" ht="15">
      <c r="A54" s="1"/>
      <c r="B54" s="34" t="s">
        <v>481</v>
      </c>
      <c r="C54" s="66">
        <v>1401121</v>
      </c>
      <c r="D54" s="108">
        <v>0</v>
      </c>
      <c r="E54" s="127">
        <v>0</v>
      </c>
      <c r="F54" s="160">
        <v>0</v>
      </c>
      <c r="G54" s="127">
        <v>500</v>
      </c>
      <c r="H54" s="127">
        <v>367237</v>
      </c>
      <c r="I54" s="108">
        <f t="shared" si="16"/>
        <v>128532.95</v>
      </c>
      <c r="J54" s="108">
        <f t="shared" si="17"/>
        <v>91809.25</v>
      </c>
      <c r="K54" s="108">
        <f t="shared" si="18"/>
        <v>73447.40000000001</v>
      </c>
      <c r="L54" s="108">
        <f t="shared" si="19"/>
        <v>73447.40000000001</v>
      </c>
    </row>
    <row r="55" spans="1:12" ht="15">
      <c r="A55" s="1"/>
      <c r="B55" s="34" t="s">
        <v>382</v>
      </c>
      <c r="C55" s="66">
        <v>1401102</v>
      </c>
      <c r="D55" s="108">
        <v>24200</v>
      </c>
      <c r="E55" s="127">
        <v>38000</v>
      </c>
      <c r="F55" s="160">
        <v>40000</v>
      </c>
      <c r="G55" s="127">
        <v>19000</v>
      </c>
      <c r="H55" s="127">
        <v>50000</v>
      </c>
      <c r="I55" s="108">
        <f t="shared" si="16"/>
        <v>17500</v>
      </c>
      <c r="J55" s="108">
        <f t="shared" si="17"/>
        <v>12500</v>
      </c>
      <c r="K55" s="108">
        <f t="shared" si="18"/>
        <v>10000</v>
      </c>
      <c r="L55" s="108">
        <f t="shared" si="19"/>
        <v>10000</v>
      </c>
    </row>
    <row r="56" spans="1:12" ht="15">
      <c r="A56" s="1"/>
      <c r="B56" s="34" t="s">
        <v>383</v>
      </c>
      <c r="C56" s="66">
        <v>1401117</v>
      </c>
      <c r="D56" s="108"/>
      <c r="E56" s="127">
        <v>67000</v>
      </c>
      <c r="F56" s="160">
        <v>73700</v>
      </c>
      <c r="G56" s="127">
        <v>0</v>
      </c>
      <c r="H56" s="127">
        <v>100000</v>
      </c>
      <c r="I56" s="108">
        <f t="shared" si="16"/>
        <v>35000</v>
      </c>
      <c r="J56" s="108">
        <f t="shared" si="17"/>
        <v>25000</v>
      </c>
      <c r="K56" s="108">
        <f t="shared" si="18"/>
        <v>20000</v>
      </c>
      <c r="L56" s="108">
        <f t="shared" si="19"/>
        <v>20000</v>
      </c>
    </row>
    <row r="57" spans="1:12" ht="15">
      <c r="A57" s="1"/>
      <c r="B57" s="34" t="s">
        <v>349</v>
      </c>
      <c r="C57" s="67">
        <v>1401200</v>
      </c>
      <c r="D57" s="108">
        <v>726000</v>
      </c>
      <c r="E57" s="127">
        <v>1165606</v>
      </c>
      <c r="F57" s="160">
        <v>901000</v>
      </c>
      <c r="G57" s="127">
        <v>1247671</v>
      </c>
      <c r="H57" s="127">
        <v>1350000</v>
      </c>
      <c r="I57" s="108">
        <f t="shared" si="16"/>
        <v>472499.99999999994</v>
      </c>
      <c r="J57" s="108">
        <f t="shared" si="17"/>
        <v>337500</v>
      </c>
      <c r="K57" s="108">
        <f t="shared" si="18"/>
        <v>270000</v>
      </c>
      <c r="L57" s="108">
        <f t="shared" si="19"/>
        <v>270000</v>
      </c>
    </row>
    <row r="58" spans="1:12" ht="15">
      <c r="A58" s="1"/>
      <c r="B58" s="34" t="s">
        <v>350</v>
      </c>
      <c r="C58" s="67">
        <v>1401300</v>
      </c>
      <c r="D58" s="127">
        <v>0</v>
      </c>
      <c r="E58" s="127">
        <v>0</v>
      </c>
      <c r="F58" s="127">
        <v>0</v>
      </c>
      <c r="G58" s="127">
        <v>0</v>
      </c>
      <c r="H58" s="127">
        <v>0</v>
      </c>
      <c r="I58" s="108">
        <f t="shared" si="16"/>
        <v>0</v>
      </c>
      <c r="J58" s="108">
        <f t="shared" si="17"/>
        <v>0</v>
      </c>
      <c r="K58" s="108">
        <f t="shared" si="18"/>
        <v>0</v>
      </c>
      <c r="L58" s="108">
        <f t="shared" si="19"/>
        <v>0</v>
      </c>
    </row>
    <row r="59" spans="1:12" ht="15">
      <c r="A59" s="1"/>
      <c r="B59" s="34" t="s">
        <v>351</v>
      </c>
      <c r="C59" s="67">
        <v>1401400</v>
      </c>
      <c r="D59" s="127">
        <v>0</v>
      </c>
      <c r="E59" s="127">
        <v>0</v>
      </c>
      <c r="F59" s="127">
        <v>0</v>
      </c>
      <c r="G59" s="127">
        <v>0</v>
      </c>
      <c r="H59" s="127">
        <v>0</v>
      </c>
      <c r="I59" s="108">
        <f t="shared" si="16"/>
        <v>0</v>
      </c>
      <c r="J59" s="108">
        <f t="shared" si="17"/>
        <v>0</v>
      </c>
      <c r="K59" s="108">
        <f t="shared" si="18"/>
        <v>0</v>
      </c>
      <c r="L59" s="108">
        <f t="shared" si="19"/>
        <v>0</v>
      </c>
    </row>
    <row r="60" spans="1:12" ht="15">
      <c r="A60" s="1"/>
      <c r="B60" s="34" t="s">
        <v>352</v>
      </c>
      <c r="C60" s="67">
        <v>1401500</v>
      </c>
      <c r="D60" s="127">
        <v>0</v>
      </c>
      <c r="E60" s="127">
        <v>0</v>
      </c>
      <c r="F60" s="127">
        <v>0</v>
      </c>
      <c r="G60" s="127">
        <v>0</v>
      </c>
      <c r="H60" s="127">
        <v>0</v>
      </c>
      <c r="I60" s="108">
        <f t="shared" si="16"/>
        <v>0</v>
      </c>
      <c r="J60" s="108">
        <f t="shared" si="17"/>
        <v>0</v>
      </c>
      <c r="K60" s="108">
        <f t="shared" si="18"/>
        <v>0</v>
      </c>
      <c r="L60" s="108">
        <f t="shared" si="19"/>
        <v>0</v>
      </c>
    </row>
    <row r="61" spans="1:12" ht="15">
      <c r="A61" s="1"/>
      <c r="B61" s="34" t="s">
        <v>353</v>
      </c>
      <c r="C61" s="67">
        <v>1402000</v>
      </c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108">
        <f t="shared" si="16"/>
        <v>0</v>
      </c>
      <c r="J61" s="108">
        <f t="shared" si="17"/>
        <v>0</v>
      </c>
      <c r="K61" s="108">
        <f t="shared" si="18"/>
        <v>0</v>
      </c>
      <c r="L61" s="108">
        <f t="shared" si="19"/>
        <v>0</v>
      </c>
    </row>
    <row r="62" spans="1:12" ht="15">
      <c r="A62" s="1"/>
      <c r="B62" s="34" t="s">
        <v>386</v>
      </c>
      <c r="C62" s="67">
        <v>1404012</v>
      </c>
      <c r="D62" s="127">
        <v>0</v>
      </c>
      <c r="E62" s="127">
        <v>0</v>
      </c>
      <c r="F62" s="127">
        <v>0</v>
      </c>
      <c r="G62" s="127">
        <v>32000</v>
      </c>
      <c r="H62" s="127">
        <v>0</v>
      </c>
      <c r="I62" s="108">
        <f t="shared" si="16"/>
        <v>0</v>
      </c>
      <c r="J62" s="108">
        <f t="shared" si="17"/>
        <v>0</v>
      </c>
      <c r="K62" s="108">
        <f t="shared" si="18"/>
        <v>0</v>
      </c>
      <c r="L62" s="108">
        <f t="shared" si="19"/>
        <v>0</v>
      </c>
    </row>
    <row r="63" spans="1:12" ht="15">
      <c r="A63" s="1"/>
      <c r="B63" s="34" t="s">
        <v>384</v>
      </c>
      <c r="C63" s="67">
        <v>1404013</v>
      </c>
      <c r="D63" s="127">
        <v>0</v>
      </c>
      <c r="E63" s="127">
        <v>25000</v>
      </c>
      <c r="F63" s="160">
        <v>27500</v>
      </c>
      <c r="G63" s="127">
        <v>40500</v>
      </c>
      <c r="H63" s="127">
        <v>48000</v>
      </c>
      <c r="I63" s="108">
        <f t="shared" si="16"/>
        <v>16800</v>
      </c>
      <c r="J63" s="108">
        <f t="shared" si="17"/>
        <v>12000</v>
      </c>
      <c r="K63" s="108">
        <f t="shared" si="18"/>
        <v>9600</v>
      </c>
      <c r="L63" s="108">
        <f t="shared" si="19"/>
        <v>9600</v>
      </c>
    </row>
    <row r="64" spans="1:12" ht="15">
      <c r="A64" s="1"/>
      <c r="B64" s="34" t="s">
        <v>385</v>
      </c>
      <c r="C64" s="67">
        <v>1404014</v>
      </c>
      <c r="D64" s="108">
        <v>1210</v>
      </c>
      <c r="E64" s="127">
        <v>944</v>
      </c>
      <c r="F64" s="160">
        <v>1201</v>
      </c>
      <c r="G64" s="127">
        <v>537</v>
      </c>
      <c r="H64" s="127">
        <v>1500</v>
      </c>
      <c r="I64" s="108">
        <f t="shared" si="16"/>
        <v>525</v>
      </c>
      <c r="J64" s="108">
        <f t="shared" si="17"/>
        <v>375</v>
      </c>
      <c r="K64" s="108">
        <f t="shared" si="18"/>
        <v>300</v>
      </c>
      <c r="L64" s="108">
        <f t="shared" si="19"/>
        <v>300</v>
      </c>
    </row>
    <row r="65" spans="1:12" ht="15">
      <c r="A65" s="1"/>
      <c r="B65" s="34" t="s">
        <v>387</v>
      </c>
      <c r="C65" s="67">
        <v>1405002</v>
      </c>
      <c r="D65" s="108">
        <v>100000</v>
      </c>
      <c r="E65" s="127">
        <v>136138</v>
      </c>
      <c r="F65" s="160">
        <v>149752</v>
      </c>
      <c r="G65" s="127">
        <v>188100</v>
      </c>
      <c r="H65" s="127">
        <v>250000</v>
      </c>
      <c r="I65" s="108">
        <f t="shared" si="16"/>
        <v>87500</v>
      </c>
      <c r="J65" s="108">
        <f t="shared" si="17"/>
        <v>62500</v>
      </c>
      <c r="K65" s="108">
        <f t="shared" si="18"/>
        <v>50000</v>
      </c>
      <c r="L65" s="108">
        <f t="shared" si="19"/>
        <v>50000</v>
      </c>
    </row>
    <row r="66" spans="1:12" ht="15">
      <c r="A66" s="1"/>
      <c r="B66" s="34" t="s">
        <v>388</v>
      </c>
      <c r="C66" s="67">
        <v>1405008</v>
      </c>
      <c r="D66" s="108">
        <v>234657</v>
      </c>
      <c r="E66" s="127">
        <v>333010</v>
      </c>
      <c r="F66" s="160">
        <v>366311</v>
      </c>
      <c r="G66" s="127">
        <v>353660</v>
      </c>
      <c r="H66" s="127">
        <v>482491</v>
      </c>
      <c r="I66" s="108">
        <f t="shared" si="16"/>
        <v>168871.84999999998</v>
      </c>
      <c r="J66" s="108">
        <f t="shared" si="17"/>
        <v>120622.75</v>
      </c>
      <c r="K66" s="108">
        <f t="shared" si="18"/>
        <v>96498.20000000001</v>
      </c>
      <c r="L66" s="108">
        <f t="shared" si="19"/>
        <v>96498.20000000001</v>
      </c>
    </row>
    <row r="67" spans="1:12" ht="15">
      <c r="A67" s="1"/>
      <c r="B67" s="34" t="s">
        <v>389</v>
      </c>
      <c r="C67" s="67">
        <v>1405010</v>
      </c>
      <c r="D67" s="108">
        <v>75000</v>
      </c>
      <c r="E67" s="127">
        <v>89570</v>
      </c>
      <c r="F67" s="160">
        <v>82500</v>
      </c>
      <c r="G67" s="127">
        <v>94100</v>
      </c>
      <c r="H67" s="127">
        <v>150000</v>
      </c>
      <c r="I67" s="108">
        <f t="shared" si="16"/>
        <v>52500</v>
      </c>
      <c r="J67" s="108">
        <f t="shared" si="17"/>
        <v>37500</v>
      </c>
      <c r="K67" s="108">
        <f t="shared" si="18"/>
        <v>30000</v>
      </c>
      <c r="L67" s="108">
        <f t="shared" si="19"/>
        <v>30000</v>
      </c>
    </row>
    <row r="68" spans="1:12" ht="15">
      <c r="A68" s="1"/>
      <c r="B68" s="34" t="s">
        <v>488</v>
      </c>
      <c r="C68" s="67"/>
      <c r="D68" s="108">
        <v>0</v>
      </c>
      <c r="E68" s="108">
        <v>83760</v>
      </c>
      <c r="F68" s="132">
        <v>96324</v>
      </c>
      <c r="G68" s="127">
        <v>37500</v>
      </c>
      <c r="H68" s="108">
        <v>100000</v>
      </c>
      <c r="I68" s="108">
        <f t="shared" si="16"/>
        <v>35000</v>
      </c>
      <c r="J68" s="108">
        <f t="shared" si="17"/>
        <v>25000</v>
      </c>
      <c r="K68" s="108">
        <f t="shared" si="18"/>
        <v>20000</v>
      </c>
      <c r="L68" s="108">
        <f t="shared" si="19"/>
        <v>20000</v>
      </c>
    </row>
    <row r="69" spans="1:12" ht="15">
      <c r="A69" s="1"/>
      <c r="B69" s="34" t="s">
        <v>390</v>
      </c>
      <c r="C69" s="67">
        <v>1405015</v>
      </c>
      <c r="D69" s="127">
        <v>0</v>
      </c>
      <c r="E69" s="127">
        <v>0</v>
      </c>
      <c r="F69" s="127">
        <v>0</v>
      </c>
      <c r="G69" s="127">
        <v>147470</v>
      </c>
      <c r="H69" s="127">
        <v>100000</v>
      </c>
      <c r="I69" s="108">
        <f t="shared" si="16"/>
        <v>35000</v>
      </c>
      <c r="J69" s="108">
        <f t="shared" si="17"/>
        <v>25000</v>
      </c>
      <c r="K69" s="108">
        <f t="shared" si="18"/>
        <v>20000</v>
      </c>
      <c r="L69" s="108">
        <f t="shared" si="19"/>
        <v>20000</v>
      </c>
    </row>
    <row r="70" spans="1:12" ht="15">
      <c r="A70" s="1"/>
      <c r="B70" s="34" t="s">
        <v>482</v>
      </c>
      <c r="C70" s="67">
        <v>1406000</v>
      </c>
      <c r="D70" s="127">
        <v>0</v>
      </c>
      <c r="E70" s="127">
        <v>110200</v>
      </c>
      <c r="F70" s="160">
        <v>121220</v>
      </c>
      <c r="G70" s="127">
        <v>152008</v>
      </c>
      <c r="H70" s="127">
        <v>150000</v>
      </c>
      <c r="I70" s="108">
        <f t="shared" si="16"/>
        <v>52500</v>
      </c>
      <c r="J70" s="108">
        <f t="shared" si="17"/>
        <v>37500</v>
      </c>
      <c r="K70" s="108">
        <f t="shared" si="18"/>
        <v>30000</v>
      </c>
      <c r="L70" s="108">
        <f t="shared" si="19"/>
        <v>30000</v>
      </c>
    </row>
    <row r="71" spans="1:12" ht="15">
      <c r="A71" s="1"/>
      <c r="B71" s="34" t="s">
        <v>354</v>
      </c>
      <c r="C71" s="67">
        <v>1407000</v>
      </c>
      <c r="D71" s="127">
        <v>0</v>
      </c>
      <c r="E71" s="127">
        <v>0</v>
      </c>
      <c r="F71" s="160">
        <v>0</v>
      </c>
      <c r="G71" s="127"/>
      <c r="H71" s="127">
        <v>0</v>
      </c>
      <c r="I71" s="108">
        <f t="shared" si="16"/>
        <v>0</v>
      </c>
      <c r="J71" s="108">
        <f t="shared" si="17"/>
        <v>0</v>
      </c>
      <c r="K71" s="108">
        <f t="shared" si="18"/>
        <v>0</v>
      </c>
      <c r="L71" s="108">
        <f t="shared" si="19"/>
        <v>0</v>
      </c>
    </row>
    <row r="72" spans="1:12" ht="15">
      <c r="A72" s="1"/>
      <c r="B72" s="34" t="s">
        <v>483</v>
      </c>
      <c r="C72" s="67">
        <v>1408000</v>
      </c>
      <c r="D72" s="108">
        <v>50000</v>
      </c>
      <c r="E72" s="127">
        <v>820391</v>
      </c>
      <c r="F72" s="160">
        <v>602000</v>
      </c>
      <c r="G72" s="127">
        <v>1357894</v>
      </c>
      <c r="H72" s="127">
        <v>1000000</v>
      </c>
      <c r="I72" s="108">
        <f t="shared" si="16"/>
        <v>350000</v>
      </c>
      <c r="J72" s="108">
        <f t="shared" si="17"/>
        <v>250000</v>
      </c>
      <c r="K72" s="108">
        <f t="shared" si="18"/>
        <v>200000</v>
      </c>
      <c r="L72" s="108">
        <f t="shared" si="19"/>
        <v>200000</v>
      </c>
    </row>
    <row r="73" spans="1:12" ht="15">
      <c r="A73" s="1"/>
      <c r="B73" s="34" t="s">
        <v>490</v>
      </c>
      <c r="C73" s="67"/>
      <c r="D73" s="108"/>
      <c r="E73" s="127"/>
      <c r="F73" s="160"/>
      <c r="G73" s="127">
        <v>1500</v>
      </c>
      <c r="H73" s="127"/>
      <c r="I73" s="108"/>
      <c r="J73" s="108"/>
      <c r="K73" s="108"/>
      <c r="L73" s="108"/>
    </row>
    <row r="74" spans="1:12" ht="15">
      <c r="A74" s="172"/>
      <c r="B74" s="174" t="s">
        <v>27</v>
      </c>
      <c r="C74" s="175"/>
      <c r="D74" s="167">
        <f>SUM(D52:D72)</f>
        <v>3038167</v>
      </c>
      <c r="E74" s="176">
        <f aca="true" t="shared" si="20" ref="E74:L74">SUM(E52:E72)</f>
        <v>2958376</v>
      </c>
      <c r="F74" s="177">
        <f t="shared" si="20"/>
        <v>3458008</v>
      </c>
      <c r="G74" s="176">
        <f>SUM(G52:G73)</f>
        <v>3974593</v>
      </c>
      <c r="H74" s="176">
        <f t="shared" si="20"/>
        <v>4212815</v>
      </c>
      <c r="I74" s="176">
        <f t="shared" si="20"/>
        <v>1474485.25</v>
      </c>
      <c r="J74" s="176">
        <f t="shared" si="20"/>
        <v>1053203.75</v>
      </c>
      <c r="K74" s="176">
        <f t="shared" si="20"/>
        <v>842563</v>
      </c>
      <c r="L74" s="176">
        <f t="shared" si="20"/>
        <v>842563</v>
      </c>
    </row>
    <row r="75" spans="1:12" ht="15">
      <c r="A75" s="26">
        <v>5</v>
      </c>
      <c r="B75" s="27" t="s">
        <v>28</v>
      </c>
      <c r="C75" s="67"/>
      <c r="D75" s="16"/>
      <c r="E75" s="25"/>
      <c r="F75" s="113"/>
      <c r="G75" s="127"/>
      <c r="H75" s="25"/>
      <c r="I75" s="25"/>
      <c r="J75" s="25"/>
      <c r="K75" s="25"/>
      <c r="L75" s="25"/>
    </row>
    <row r="76" spans="1:12" ht="15">
      <c r="A76" s="1"/>
      <c r="B76" s="34" t="s">
        <v>356</v>
      </c>
      <c r="C76" s="67">
        <v>1501000</v>
      </c>
      <c r="D76" s="108">
        <v>0</v>
      </c>
      <c r="E76" s="127">
        <v>0</v>
      </c>
      <c r="F76" s="160">
        <v>0</v>
      </c>
      <c r="G76" s="127"/>
      <c r="H76" s="127">
        <v>0</v>
      </c>
      <c r="I76" s="108">
        <f aca="true" t="shared" si="21" ref="I76:I81">H76*35%</f>
        <v>0</v>
      </c>
      <c r="J76" s="108">
        <f aca="true" t="shared" si="22" ref="J76:J81">H76*25%</f>
        <v>0</v>
      </c>
      <c r="K76" s="108">
        <f aca="true" t="shared" si="23" ref="K76:K81">H76*20%</f>
        <v>0</v>
      </c>
      <c r="L76" s="108">
        <f aca="true" t="shared" si="24" ref="L76:L81">H76*20%</f>
        <v>0</v>
      </c>
    </row>
    <row r="77" spans="1:12" ht="15">
      <c r="A77" s="1"/>
      <c r="B77" s="34" t="s">
        <v>357</v>
      </c>
      <c r="C77" s="67">
        <v>1501100</v>
      </c>
      <c r="D77" s="108">
        <v>1164340</v>
      </c>
      <c r="E77" s="127">
        <v>407835</v>
      </c>
      <c r="F77" s="160">
        <v>880400</v>
      </c>
      <c r="G77" s="127">
        <v>624300</v>
      </c>
      <c r="H77" s="127">
        <v>650000</v>
      </c>
      <c r="I77" s="108">
        <f t="shared" si="21"/>
        <v>227500</v>
      </c>
      <c r="J77" s="108">
        <f t="shared" si="22"/>
        <v>162500</v>
      </c>
      <c r="K77" s="108">
        <f t="shared" si="23"/>
        <v>130000</v>
      </c>
      <c r="L77" s="108">
        <f t="shared" si="24"/>
        <v>130000</v>
      </c>
    </row>
    <row r="78" spans="1:12" ht="15">
      <c r="A78" s="1"/>
      <c r="B78" s="34" t="s">
        <v>358</v>
      </c>
      <c r="C78" s="67">
        <v>1501200</v>
      </c>
      <c r="D78" s="108">
        <v>0</v>
      </c>
      <c r="E78" s="127">
        <v>66569</v>
      </c>
      <c r="F78" s="160">
        <v>231000</v>
      </c>
      <c r="G78" s="127"/>
      <c r="H78" s="127">
        <v>200000</v>
      </c>
      <c r="I78" s="108">
        <f t="shared" si="21"/>
        <v>70000</v>
      </c>
      <c r="J78" s="108">
        <f t="shared" si="22"/>
        <v>50000</v>
      </c>
      <c r="K78" s="108">
        <f t="shared" si="23"/>
        <v>40000</v>
      </c>
      <c r="L78" s="108">
        <f t="shared" si="24"/>
        <v>40000</v>
      </c>
    </row>
    <row r="79" spans="1:12" ht="15">
      <c r="A79" s="1"/>
      <c r="B79" s="34" t="s">
        <v>359</v>
      </c>
      <c r="C79" s="67">
        <v>1503000</v>
      </c>
      <c r="D79" s="108">
        <v>45365</v>
      </c>
      <c r="E79" s="127">
        <v>0</v>
      </c>
      <c r="F79" s="160">
        <v>10000</v>
      </c>
      <c r="G79" s="127"/>
      <c r="H79" s="127">
        <v>0</v>
      </c>
      <c r="I79" s="108">
        <f t="shared" si="21"/>
        <v>0</v>
      </c>
      <c r="J79" s="108">
        <f t="shared" si="22"/>
        <v>0</v>
      </c>
      <c r="K79" s="108">
        <f t="shared" si="23"/>
        <v>0</v>
      </c>
      <c r="L79" s="108">
        <f t="shared" si="24"/>
        <v>0</v>
      </c>
    </row>
    <row r="80" spans="1:12" ht="15">
      <c r="A80" s="1"/>
      <c r="B80" s="34" t="s">
        <v>360</v>
      </c>
      <c r="C80" s="66">
        <v>1504000</v>
      </c>
      <c r="D80" s="108">
        <v>100000</v>
      </c>
      <c r="E80" s="127">
        <v>134301</v>
      </c>
      <c r="F80" s="160">
        <v>147400</v>
      </c>
      <c r="G80" s="127">
        <v>158590</v>
      </c>
      <c r="H80" s="127">
        <v>200000</v>
      </c>
      <c r="I80" s="108">
        <f t="shared" si="21"/>
        <v>70000</v>
      </c>
      <c r="J80" s="108">
        <f t="shared" si="22"/>
        <v>50000</v>
      </c>
      <c r="K80" s="108">
        <f t="shared" si="23"/>
        <v>40000</v>
      </c>
      <c r="L80" s="108">
        <f t="shared" si="24"/>
        <v>40000</v>
      </c>
    </row>
    <row r="81" spans="1:12" ht="15">
      <c r="A81" s="35"/>
      <c r="B81" s="36" t="s">
        <v>361</v>
      </c>
      <c r="C81" s="67">
        <v>1504100</v>
      </c>
      <c r="D81" s="162">
        <v>0</v>
      </c>
      <c r="E81" s="129">
        <v>7000</v>
      </c>
      <c r="F81" s="163">
        <v>5000</v>
      </c>
      <c r="G81" s="129">
        <v>61064</v>
      </c>
      <c r="H81" s="129">
        <v>25000</v>
      </c>
      <c r="I81" s="108">
        <f t="shared" si="21"/>
        <v>8750</v>
      </c>
      <c r="J81" s="108">
        <f t="shared" si="22"/>
        <v>6250</v>
      </c>
      <c r="K81" s="108">
        <f t="shared" si="23"/>
        <v>5000</v>
      </c>
      <c r="L81" s="108">
        <f t="shared" si="24"/>
        <v>5000</v>
      </c>
    </row>
    <row r="82" spans="1:12" ht="15">
      <c r="A82" s="172"/>
      <c r="B82" s="165" t="s">
        <v>29</v>
      </c>
      <c r="C82" s="169"/>
      <c r="D82" s="167">
        <f>SUM(D76:D81)</f>
        <v>1309705</v>
      </c>
      <c r="E82" s="170">
        <f>SUM(E76:E81)</f>
        <v>615705</v>
      </c>
      <c r="F82" s="171">
        <f aca="true" t="shared" si="25" ref="F82:L82">SUM(F76:F81)</f>
        <v>1273800</v>
      </c>
      <c r="G82" s="170">
        <f t="shared" si="25"/>
        <v>843954</v>
      </c>
      <c r="H82" s="170">
        <f t="shared" si="25"/>
        <v>1075000</v>
      </c>
      <c r="I82" s="170">
        <f t="shared" si="25"/>
        <v>376250</v>
      </c>
      <c r="J82" s="170">
        <f t="shared" si="25"/>
        <v>268750</v>
      </c>
      <c r="K82" s="170">
        <f t="shared" si="25"/>
        <v>215000</v>
      </c>
      <c r="L82" s="170">
        <f t="shared" si="25"/>
        <v>215000</v>
      </c>
    </row>
    <row r="83" spans="1:12" ht="15">
      <c r="A83" s="26">
        <v>6</v>
      </c>
      <c r="B83" s="82" t="s">
        <v>477</v>
      </c>
      <c r="C83" s="80"/>
      <c r="D83" s="16"/>
      <c r="E83" s="25"/>
      <c r="F83" s="113"/>
      <c r="G83" s="127"/>
      <c r="H83" s="25"/>
      <c r="I83" s="25"/>
      <c r="J83" s="25"/>
      <c r="K83" s="25"/>
      <c r="L83" s="25"/>
    </row>
    <row r="84" spans="1:12" ht="15">
      <c r="A84" s="31">
        <v>6.1</v>
      </c>
      <c r="B84" s="37" t="s">
        <v>31</v>
      </c>
      <c r="C84" s="67"/>
      <c r="D84" s="29"/>
      <c r="E84" s="25"/>
      <c r="F84" s="113"/>
      <c r="G84" s="127"/>
      <c r="H84" s="25"/>
      <c r="I84" s="25"/>
      <c r="J84" s="25"/>
      <c r="K84" s="25"/>
      <c r="L84" s="25"/>
    </row>
    <row r="85" spans="1:12" ht="15">
      <c r="A85" s="1"/>
      <c r="B85" s="28" t="s">
        <v>512</v>
      </c>
      <c r="C85" s="67">
        <v>1601001</v>
      </c>
      <c r="D85" s="29"/>
      <c r="E85" s="25"/>
      <c r="F85" s="113"/>
      <c r="G85" s="127"/>
      <c r="H85" s="25"/>
      <c r="I85" s="25"/>
      <c r="J85" s="25"/>
      <c r="K85" s="25"/>
      <c r="L85" s="25"/>
    </row>
    <row r="86" spans="1:12" ht="15">
      <c r="A86" s="1"/>
      <c r="B86" s="28" t="s">
        <v>362</v>
      </c>
      <c r="C86" s="68">
        <v>1601002</v>
      </c>
      <c r="D86" s="29"/>
      <c r="E86" s="25"/>
      <c r="F86" s="113"/>
      <c r="G86" s="127"/>
      <c r="H86" s="25"/>
      <c r="I86" s="109"/>
      <c r="J86" s="109"/>
      <c r="K86" s="109"/>
      <c r="L86" s="109"/>
    </row>
    <row r="87" spans="1:12" ht="15">
      <c r="A87" s="1"/>
      <c r="B87" s="28" t="s">
        <v>363</v>
      </c>
      <c r="C87" s="69">
        <v>1601003</v>
      </c>
      <c r="D87" s="29"/>
      <c r="E87" s="25"/>
      <c r="F87" s="113"/>
      <c r="G87" s="127"/>
      <c r="H87" s="25"/>
      <c r="I87" s="109"/>
      <c r="J87" s="109"/>
      <c r="K87" s="109"/>
      <c r="L87" s="109"/>
    </row>
    <row r="88" spans="1:12" ht="15">
      <c r="A88" s="90"/>
      <c r="B88" s="106" t="s">
        <v>33</v>
      </c>
      <c r="C88" s="93"/>
      <c r="D88" s="86">
        <f aca="true" t="shared" si="26" ref="D88:L88">SUM(D85:D87)</f>
        <v>0</v>
      </c>
      <c r="E88" s="86">
        <f t="shared" si="26"/>
        <v>0</v>
      </c>
      <c r="F88" s="115">
        <f t="shared" si="26"/>
        <v>0</v>
      </c>
      <c r="G88" s="126">
        <f t="shared" si="26"/>
        <v>0</v>
      </c>
      <c r="H88" s="86">
        <f t="shared" si="26"/>
        <v>0</v>
      </c>
      <c r="I88" s="86">
        <f t="shared" si="26"/>
        <v>0</v>
      </c>
      <c r="J88" s="86">
        <f t="shared" si="26"/>
        <v>0</v>
      </c>
      <c r="K88" s="86">
        <f t="shared" si="26"/>
        <v>0</v>
      </c>
      <c r="L88" s="86">
        <f t="shared" si="26"/>
        <v>0</v>
      </c>
    </row>
    <row r="89" spans="1:12" ht="15">
      <c r="A89" s="31">
        <v>6.2</v>
      </c>
      <c r="B89" s="37" t="s">
        <v>32</v>
      </c>
      <c r="C89" s="67"/>
      <c r="D89" s="29"/>
      <c r="E89" s="25"/>
      <c r="F89" s="113"/>
      <c r="G89" s="127"/>
      <c r="H89" s="25"/>
      <c r="I89" s="25"/>
      <c r="J89" s="25"/>
      <c r="K89" s="25"/>
      <c r="L89" s="25"/>
    </row>
    <row r="90" spans="1:12" ht="15">
      <c r="A90" s="1"/>
      <c r="B90" s="28" t="s">
        <v>512</v>
      </c>
      <c r="C90" s="67">
        <v>1602001</v>
      </c>
      <c r="D90" s="29"/>
      <c r="E90" s="25"/>
      <c r="F90" s="113"/>
      <c r="G90" s="127"/>
      <c r="H90" s="25"/>
      <c r="I90" s="109"/>
      <c r="J90" s="109"/>
      <c r="K90" s="109"/>
      <c r="L90" s="109"/>
    </row>
    <row r="91" spans="1:12" ht="15">
      <c r="A91" s="1"/>
      <c r="B91" s="28" t="s">
        <v>362</v>
      </c>
      <c r="C91" s="67">
        <v>1602002</v>
      </c>
      <c r="D91" s="29"/>
      <c r="E91" s="25"/>
      <c r="F91" s="113"/>
      <c r="G91" s="127"/>
      <c r="H91" s="25"/>
      <c r="I91" s="109"/>
      <c r="J91" s="109"/>
      <c r="K91" s="109"/>
      <c r="L91" s="109"/>
    </row>
    <row r="92" spans="1:12" ht="15">
      <c r="A92" s="1"/>
      <c r="B92" s="28" t="s">
        <v>363</v>
      </c>
      <c r="C92" s="67">
        <v>1602003</v>
      </c>
      <c r="D92" s="29"/>
      <c r="E92" s="25"/>
      <c r="F92" s="113"/>
      <c r="G92" s="127"/>
      <c r="H92" s="25"/>
      <c r="I92" s="109"/>
      <c r="J92" s="109"/>
      <c r="K92" s="109"/>
      <c r="L92" s="109"/>
    </row>
    <row r="93" spans="1:12" ht="15">
      <c r="A93" s="90"/>
      <c r="B93" s="94" t="s">
        <v>33</v>
      </c>
      <c r="C93" s="95"/>
      <c r="D93" s="86">
        <f aca="true" t="shared" si="27" ref="D93:L93">SUM(D90:D92)</f>
        <v>0</v>
      </c>
      <c r="E93" s="86">
        <f t="shared" si="27"/>
        <v>0</v>
      </c>
      <c r="F93" s="115">
        <f t="shared" si="27"/>
        <v>0</v>
      </c>
      <c r="G93" s="126">
        <f t="shared" si="27"/>
        <v>0</v>
      </c>
      <c r="H93" s="86">
        <f t="shared" si="27"/>
        <v>0</v>
      </c>
      <c r="I93" s="86">
        <f t="shared" si="27"/>
        <v>0</v>
      </c>
      <c r="J93" s="86">
        <f t="shared" si="27"/>
        <v>0</v>
      </c>
      <c r="K93" s="86">
        <f t="shared" si="27"/>
        <v>0</v>
      </c>
      <c r="L93" s="86">
        <f t="shared" si="27"/>
        <v>0</v>
      </c>
    </row>
    <row r="94" spans="1:12" ht="15">
      <c r="A94" s="31">
        <v>6.3</v>
      </c>
      <c r="B94" s="37" t="s">
        <v>34</v>
      </c>
      <c r="C94" s="67"/>
      <c r="D94" s="29"/>
      <c r="E94" s="25"/>
      <c r="F94" s="113"/>
      <c r="G94" s="127"/>
      <c r="H94" s="25"/>
      <c r="I94" s="25"/>
      <c r="J94" s="25"/>
      <c r="K94" s="25"/>
      <c r="L94" s="25"/>
    </row>
    <row r="95" spans="1:12" ht="15">
      <c r="A95" s="1"/>
      <c r="B95" s="28" t="s">
        <v>512</v>
      </c>
      <c r="C95" s="67">
        <v>1603001</v>
      </c>
      <c r="D95" s="29"/>
      <c r="E95" s="25"/>
      <c r="F95" s="113"/>
      <c r="G95" s="127"/>
      <c r="H95" s="25"/>
      <c r="I95" s="109"/>
      <c r="J95" s="109"/>
      <c r="K95" s="109"/>
      <c r="L95" s="109"/>
    </row>
    <row r="96" spans="1:12" ht="15">
      <c r="A96" s="1"/>
      <c r="B96" s="28" t="s">
        <v>362</v>
      </c>
      <c r="C96" s="67">
        <v>1603002</v>
      </c>
      <c r="D96" s="29"/>
      <c r="E96" s="25"/>
      <c r="F96" s="113"/>
      <c r="G96" s="127"/>
      <c r="H96" s="25"/>
      <c r="I96" s="109"/>
      <c r="J96" s="109"/>
      <c r="K96" s="109"/>
      <c r="L96" s="109"/>
    </row>
    <row r="97" spans="1:12" ht="15">
      <c r="A97" s="1"/>
      <c r="B97" s="28" t="s">
        <v>363</v>
      </c>
      <c r="C97" s="67">
        <v>1603003</v>
      </c>
      <c r="D97" s="29"/>
      <c r="E97" s="25"/>
      <c r="F97" s="113"/>
      <c r="G97" s="127"/>
      <c r="H97" s="25"/>
      <c r="I97" s="109"/>
      <c r="J97" s="109"/>
      <c r="K97" s="109"/>
      <c r="L97" s="109"/>
    </row>
    <row r="98" spans="1:12" ht="15">
      <c r="A98" s="90"/>
      <c r="B98" s="94" t="s">
        <v>33</v>
      </c>
      <c r="C98" s="93"/>
      <c r="D98" s="86">
        <f aca="true" t="shared" si="28" ref="D98:L98">SUM(D95:D97)</f>
        <v>0</v>
      </c>
      <c r="E98" s="87">
        <f t="shared" si="28"/>
        <v>0</v>
      </c>
      <c r="F98" s="123">
        <f t="shared" si="28"/>
        <v>0</v>
      </c>
      <c r="G98" s="128">
        <f t="shared" si="28"/>
        <v>0</v>
      </c>
      <c r="H98" s="87">
        <f t="shared" si="28"/>
        <v>0</v>
      </c>
      <c r="I98" s="87">
        <f t="shared" si="28"/>
        <v>0</v>
      </c>
      <c r="J98" s="87">
        <f t="shared" si="28"/>
        <v>0</v>
      </c>
      <c r="K98" s="87">
        <f t="shared" si="28"/>
        <v>0</v>
      </c>
      <c r="L98" s="87">
        <f t="shared" si="28"/>
        <v>0</v>
      </c>
    </row>
    <row r="99" spans="1:12" ht="15">
      <c r="A99" s="172"/>
      <c r="B99" s="178" t="s">
        <v>35</v>
      </c>
      <c r="C99" s="169"/>
      <c r="D99" s="136">
        <f aca="true" t="shared" si="29" ref="D99:L99">D88+D93+D98</f>
        <v>0</v>
      </c>
      <c r="E99" s="136">
        <f t="shared" si="29"/>
        <v>0</v>
      </c>
      <c r="F99" s="173">
        <f t="shared" si="29"/>
        <v>0</v>
      </c>
      <c r="G99" s="168">
        <f t="shared" si="29"/>
        <v>0</v>
      </c>
      <c r="H99" s="136">
        <f t="shared" si="29"/>
        <v>0</v>
      </c>
      <c r="I99" s="136">
        <f t="shared" si="29"/>
        <v>0</v>
      </c>
      <c r="J99" s="136">
        <f t="shared" si="29"/>
        <v>0</v>
      </c>
      <c r="K99" s="136">
        <f t="shared" si="29"/>
        <v>0</v>
      </c>
      <c r="L99" s="136">
        <f t="shared" si="29"/>
        <v>0</v>
      </c>
    </row>
    <row r="100" spans="1:12" ht="15">
      <c r="A100" s="26">
        <v>7</v>
      </c>
      <c r="B100" s="27" t="s">
        <v>36</v>
      </c>
      <c r="C100" s="67"/>
      <c r="D100" s="16"/>
      <c r="E100" s="25"/>
      <c r="F100" s="113"/>
      <c r="G100" s="127"/>
      <c r="H100" s="25"/>
      <c r="I100" s="25"/>
      <c r="J100" s="25"/>
      <c r="K100" s="25"/>
      <c r="L100" s="25"/>
    </row>
    <row r="101" spans="1:12" ht="15">
      <c r="A101" s="1">
        <v>7.1</v>
      </c>
      <c r="B101" s="40" t="s">
        <v>166</v>
      </c>
      <c r="C101" s="66"/>
      <c r="D101" s="29"/>
      <c r="E101" s="25"/>
      <c r="F101" s="113"/>
      <c r="G101" s="127"/>
      <c r="H101" s="25"/>
      <c r="I101" s="25"/>
      <c r="J101" s="25"/>
      <c r="K101" s="25"/>
      <c r="L101" s="25"/>
    </row>
    <row r="102" spans="1:12" ht="15">
      <c r="A102" s="1"/>
      <c r="B102" s="28" t="s">
        <v>364</v>
      </c>
      <c r="C102" s="67">
        <v>1701001</v>
      </c>
      <c r="D102" s="29">
        <v>0</v>
      </c>
      <c r="E102" s="29">
        <v>0</v>
      </c>
      <c r="F102" s="29">
        <v>0</v>
      </c>
      <c r="G102" s="108"/>
      <c r="H102" s="29">
        <v>0</v>
      </c>
      <c r="I102" s="29">
        <v>0</v>
      </c>
      <c r="J102" s="29">
        <v>0</v>
      </c>
      <c r="K102" s="29">
        <v>0</v>
      </c>
      <c r="L102" s="29">
        <v>0</v>
      </c>
    </row>
    <row r="103" spans="1:12" ht="15">
      <c r="A103" s="1"/>
      <c r="B103" s="28" t="s">
        <v>365</v>
      </c>
      <c r="C103" s="67">
        <v>1701002</v>
      </c>
      <c r="D103" s="29">
        <v>0</v>
      </c>
      <c r="E103" s="29">
        <v>0</v>
      </c>
      <c r="F103" s="29">
        <v>0</v>
      </c>
      <c r="G103" s="108"/>
      <c r="H103" s="29">
        <v>0</v>
      </c>
      <c r="I103" s="29">
        <v>0</v>
      </c>
      <c r="J103" s="29">
        <v>0</v>
      </c>
      <c r="K103" s="29">
        <v>0</v>
      </c>
      <c r="L103" s="29">
        <v>0</v>
      </c>
    </row>
    <row r="104" spans="1:12" ht="15">
      <c r="A104" s="1"/>
      <c r="B104" s="28" t="s">
        <v>366</v>
      </c>
      <c r="C104" s="67">
        <v>1701003</v>
      </c>
      <c r="D104" s="29">
        <v>0</v>
      </c>
      <c r="E104" s="29">
        <v>0</v>
      </c>
      <c r="F104" s="29">
        <v>0</v>
      </c>
      <c r="G104" s="108"/>
      <c r="H104" s="29">
        <v>0</v>
      </c>
      <c r="I104" s="29">
        <v>0</v>
      </c>
      <c r="J104" s="29">
        <v>0</v>
      </c>
      <c r="K104" s="29">
        <v>0</v>
      </c>
      <c r="L104" s="29">
        <v>0</v>
      </c>
    </row>
    <row r="105" spans="1:12" ht="15">
      <c r="A105" s="90"/>
      <c r="B105" s="94" t="s">
        <v>20</v>
      </c>
      <c r="C105" s="95"/>
      <c r="D105" s="86">
        <f>SUM(D102:D104)</f>
        <v>0</v>
      </c>
      <c r="E105" s="87">
        <f>SUM(E102:E104)</f>
        <v>0</v>
      </c>
      <c r="F105" s="123">
        <f aca="true" t="shared" si="30" ref="F105:L105">SUM(F102:F104)</f>
        <v>0</v>
      </c>
      <c r="G105" s="128">
        <f t="shared" si="30"/>
        <v>0</v>
      </c>
      <c r="H105" s="87">
        <f t="shared" si="30"/>
        <v>0</v>
      </c>
      <c r="I105" s="87">
        <f t="shared" si="30"/>
        <v>0</v>
      </c>
      <c r="J105" s="87">
        <f t="shared" si="30"/>
        <v>0</v>
      </c>
      <c r="K105" s="87">
        <f t="shared" si="30"/>
        <v>0</v>
      </c>
      <c r="L105" s="87">
        <f t="shared" si="30"/>
        <v>0</v>
      </c>
    </row>
    <row r="106" spans="1:12" ht="15">
      <c r="A106" s="1">
        <v>7.2</v>
      </c>
      <c r="B106" s="40" t="s">
        <v>167</v>
      </c>
      <c r="C106" s="67"/>
      <c r="D106" s="29"/>
      <c r="E106" s="25"/>
      <c r="F106" s="113"/>
      <c r="G106" s="127"/>
      <c r="H106" s="25"/>
      <c r="I106" s="25"/>
      <c r="J106" s="25"/>
      <c r="K106" s="25"/>
      <c r="L106" s="25"/>
    </row>
    <row r="107" spans="1:12" ht="15">
      <c r="A107" s="1"/>
      <c r="B107" s="34" t="s">
        <v>367</v>
      </c>
      <c r="C107" s="67">
        <v>1703000</v>
      </c>
      <c r="D107" s="29">
        <v>0</v>
      </c>
      <c r="E107" s="29">
        <v>0</v>
      </c>
      <c r="F107" s="29">
        <v>0</v>
      </c>
      <c r="G107" s="108"/>
      <c r="H107" s="29">
        <v>0</v>
      </c>
      <c r="I107" s="29">
        <v>0</v>
      </c>
      <c r="J107" s="29">
        <v>0</v>
      </c>
      <c r="K107" s="29">
        <v>0</v>
      </c>
      <c r="L107" s="29">
        <v>0</v>
      </c>
    </row>
    <row r="108" spans="1:12" ht="15">
      <c r="A108" s="23"/>
      <c r="B108" s="34" t="s">
        <v>368</v>
      </c>
      <c r="C108" s="67">
        <v>1704000</v>
      </c>
      <c r="D108" s="29">
        <v>0</v>
      </c>
      <c r="E108" s="29">
        <v>0</v>
      </c>
      <c r="F108" s="29">
        <v>0</v>
      </c>
      <c r="G108" s="108"/>
      <c r="H108" s="29">
        <v>0</v>
      </c>
      <c r="I108" s="29">
        <v>0</v>
      </c>
      <c r="J108" s="29">
        <v>0</v>
      </c>
      <c r="K108" s="29">
        <v>0</v>
      </c>
      <c r="L108" s="29">
        <v>0</v>
      </c>
    </row>
    <row r="109" spans="1:12" ht="15">
      <c r="A109" s="23"/>
      <c r="B109" s="34" t="s">
        <v>37</v>
      </c>
      <c r="C109" s="67">
        <v>1708000</v>
      </c>
      <c r="D109" s="29">
        <v>0</v>
      </c>
      <c r="E109" s="29">
        <v>0</v>
      </c>
      <c r="F109" s="29">
        <v>0</v>
      </c>
      <c r="G109" s="108"/>
      <c r="H109" s="29">
        <v>0</v>
      </c>
      <c r="I109" s="29">
        <v>0</v>
      </c>
      <c r="J109" s="29">
        <v>0</v>
      </c>
      <c r="K109" s="29">
        <v>0</v>
      </c>
      <c r="L109" s="29">
        <v>0</v>
      </c>
    </row>
    <row r="110" spans="1:12" ht="15">
      <c r="A110" s="96"/>
      <c r="B110" s="94" t="s">
        <v>20</v>
      </c>
      <c r="C110" s="97"/>
      <c r="D110" s="86">
        <f>SUM(D107:D109)</f>
        <v>0</v>
      </c>
      <c r="E110" s="86">
        <f aca="true" t="shared" si="31" ref="E110:L110">SUM(E107:E109)</f>
        <v>0</v>
      </c>
      <c r="F110" s="115">
        <f t="shared" si="31"/>
        <v>0</v>
      </c>
      <c r="G110" s="126">
        <f t="shared" si="31"/>
        <v>0</v>
      </c>
      <c r="H110" s="86">
        <f t="shared" si="31"/>
        <v>0</v>
      </c>
      <c r="I110" s="86">
        <f t="shared" si="31"/>
        <v>0</v>
      </c>
      <c r="J110" s="86">
        <f t="shared" si="31"/>
        <v>0</v>
      </c>
      <c r="K110" s="86">
        <f t="shared" si="31"/>
        <v>0</v>
      </c>
      <c r="L110" s="86">
        <f t="shared" si="31"/>
        <v>0</v>
      </c>
    </row>
    <row r="111" spans="1:12" ht="15">
      <c r="A111" s="179"/>
      <c r="B111" s="180" t="s">
        <v>38</v>
      </c>
      <c r="C111" s="169"/>
      <c r="D111" s="136">
        <f>D105+D110</f>
        <v>0</v>
      </c>
      <c r="E111" s="136">
        <f aca="true" t="shared" si="32" ref="E111:L111">E105+E110</f>
        <v>0</v>
      </c>
      <c r="F111" s="173">
        <f t="shared" si="32"/>
        <v>0</v>
      </c>
      <c r="G111" s="167">
        <f t="shared" si="32"/>
        <v>0</v>
      </c>
      <c r="H111" s="136">
        <f t="shared" si="32"/>
        <v>0</v>
      </c>
      <c r="I111" s="136">
        <f t="shared" si="32"/>
        <v>0</v>
      </c>
      <c r="J111" s="136">
        <f t="shared" si="32"/>
        <v>0</v>
      </c>
      <c r="K111" s="136">
        <f t="shared" si="32"/>
        <v>0</v>
      </c>
      <c r="L111" s="136">
        <f t="shared" si="32"/>
        <v>0</v>
      </c>
    </row>
    <row r="112" spans="1:12" ht="15">
      <c r="A112" s="26">
        <v>8</v>
      </c>
      <c r="B112" s="23" t="s">
        <v>39</v>
      </c>
      <c r="C112" s="67"/>
      <c r="D112" s="16"/>
      <c r="E112" s="25"/>
      <c r="F112" s="113"/>
      <c r="G112" s="127"/>
      <c r="H112" s="25"/>
      <c r="I112" s="25"/>
      <c r="J112" s="25"/>
      <c r="K112" s="25"/>
      <c r="L112" s="25"/>
    </row>
    <row r="113" spans="1:12" ht="15">
      <c r="A113" s="1"/>
      <c r="B113" s="34" t="s">
        <v>369</v>
      </c>
      <c r="C113" s="67">
        <v>1711000</v>
      </c>
      <c r="D113" s="108">
        <v>0</v>
      </c>
      <c r="E113" s="127">
        <v>2898441</v>
      </c>
      <c r="F113" s="160">
        <v>2000000</v>
      </c>
      <c r="G113" s="127">
        <v>1072992</v>
      </c>
      <c r="H113" s="127">
        <v>2000000</v>
      </c>
      <c r="I113" s="108">
        <f>H113*35%</f>
        <v>700000</v>
      </c>
      <c r="J113" s="108">
        <f>H113*25%</f>
        <v>500000</v>
      </c>
      <c r="K113" s="108">
        <f>H113*20%</f>
        <v>400000</v>
      </c>
      <c r="L113" s="108">
        <f>H113*20%</f>
        <v>400000</v>
      </c>
    </row>
    <row r="114" spans="1:12" ht="15">
      <c r="A114" s="1"/>
      <c r="B114" s="34" t="s">
        <v>370</v>
      </c>
      <c r="C114" s="67">
        <v>1712000</v>
      </c>
      <c r="D114" s="108">
        <v>0</v>
      </c>
      <c r="E114" s="127">
        <v>0</v>
      </c>
      <c r="F114" s="108">
        <v>0</v>
      </c>
      <c r="G114" s="108"/>
      <c r="H114" s="127">
        <v>0</v>
      </c>
      <c r="I114" s="108">
        <f>H114*35%</f>
        <v>0</v>
      </c>
      <c r="J114" s="108">
        <f>H114*25%</f>
        <v>0</v>
      </c>
      <c r="K114" s="108">
        <f>H114*20%</f>
        <v>0</v>
      </c>
      <c r="L114" s="108">
        <f>H114*20%</f>
        <v>0</v>
      </c>
    </row>
    <row r="115" spans="1:12" ht="15">
      <c r="A115" s="1"/>
      <c r="B115" s="34" t="s">
        <v>371</v>
      </c>
      <c r="C115" s="67">
        <v>1713000</v>
      </c>
      <c r="D115" s="108">
        <v>0</v>
      </c>
      <c r="E115" s="127">
        <v>0</v>
      </c>
      <c r="F115" s="108">
        <v>0</v>
      </c>
      <c r="G115" s="108"/>
      <c r="H115" s="127">
        <v>0</v>
      </c>
      <c r="I115" s="108">
        <f>H115*35%</f>
        <v>0</v>
      </c>
      <c r="J115" s="108">
        <f>H115*25%</f>
        <v>0</v>
      </c>
      <c r="K115" s="108">
        <f>H115*20%</f>
        <v>0</v>
      </c>
      <c r="L115" s="108">
        <f>H115*20%</f>
        <v>0</v>
      </c>
    </row>
    <row r="116" spans="1:12" ht="15">
      <c r="A116" s="1"/>
      <c r="B116" s="34" t="s">
        <v>372</v>
      </c>
      <c r="C116" s="67">
        <v>1718000</v>
      </c>
      <c r="D116" s="108">
        <v>2000000</v>
      </c>
      <c r="E116" s="127">
        <v>0</v>
      </c>
      <c r="F116" s="108">
        <v>0</v>
      </c>
      <c r="G116" s="108"/>
      <c r="H116" s="127">
        <v>0</v>
      </c>
      <c r="I116" s="108">
        <f>H116*35%</f>
        <v>0</v>
      </c>
      <c r="J116" s="108">
        <f>H116*25%</f>
        <v>0</v>
      </c>
      <c r="K116" s="108">
        <f>H116*20%</f>
        <v>0</v>
      </c>
      <c r="L116" s="108">
        <f>H116*20%</f>
        <v>0</v>
      </c>
    </row>
    <row r="117" spans="1:12" ht="15">
      <c r="A117" s="172"/>
      <c r="B117" s="180" t="s">
        <v>40</v>
      </c>
      <c r="C117" s="169"/>
      <c r="D117" s="167">
        <f>SUM(D113:D116)</f>
        <v>2000000</v>
      </c>
      <c r="E117" s="170">
        <f>SUM(E113:E116)</f>
        <v>2898441</v>
      </c>
      <c r="F117" s="171">
        <f aca="true" t="shared" si="33" ref="F117:L117">SUM(F113:F116)</f>
        <v>2000000</v>
      </c>
      <c r="G117" s="170">
        <f t="shared" si="33"/>
        <v>1072992</v>
      </c>
      <c r="H117" s="170">
        <f t="shared" si="33"/>
        <v>2000000</v>
      </c>
      <c r="I117" s="170">
        <f t="shared" si="33"/>
        <v>700000</v>
      </c>
      <c r="J117" s="170">
        <f t="shared" si="33"/>
        <v>500000</v>
      </c>
      <c r="K117" s="170">
        <f t="shared" si="33"/>
        <v>400000</v>
      </c>
      <c r="L117" s="170">
        <f t="shared" si="33"/>
        <v>400000</v>
      </c>
    </row>
    <row r="118" spans="1:12" ht="15">
      <c r="A118" s="26">
        <v>9</v>
      </c>
      <c r="B118" s="23" t="s">
        <v>41</v>
      </c>
      <c r="C118" s="67"/>
      <c r="D118" s="16"/>
      <c r="E118" s="25"/>
      <c r="F118" s="113"/>
      <c r="G118" s="127"/>
      <c r="H118" s="25"/>
      <c r="I118" s="25"/>
      <c r="J118" s="25"/>
      <c r="K118" s="25"/>
      <c r="L118" s="25"/>
    </row>
    <row r="119" spans="1:12" ht="15">
      <c r="A119" s="1"/>
      <c r="B119" s="34" t="s">
        <v>373</v>
      </c>
      <c r="C119" s="67">
        <v>1801000</v>
      </c>
      <c r="D119" s="127">
        <v>0</v>
      </c>
      <c r="E119" s="127">
        <v>0</v>
      </c>
      <c r="F119" s="127">
        <v>0</v>
      </c>
      <c r="G119" s="127"/>
      <c r="H119" s="127">
        <v>100000</v>
      </c>
      <c r="I119" s="108">
        <f aca="true" t="shared" si="34" ref="I119:I126">H119*35%</f>
        <v>35000</v>
      </c>
      <c r="J119" s="108">
        <f aca="true" t="shared" si="35" ref="J119:J126">H119*25%</f>
        <v>25000</v>
      </c>
      <c r="K119" s="108">
        <f aca="true" t="shared" si="36" ref="K119:K126">H119*20%</f>
        <v>20000</v>
      </c>
      <c r="L119" s="108">
        <f aca="true" t="shared" si="37" ref="L119:L126">H119*20%</f>
        <v>20000</v>
      </c>
    </row>
    <row r="120" spans="1:12" ht="15">
      <c r="A120" s="1"/>
      <c r="B120" s="34" t="s">
        <v>374</v>
      </c>
      <c r="C120" s="67">
        <v>1801100</v>
      </c>
      <c r="D120" s="127">
        <v>0</v>
      </c>
      <c r="E120" s="127">
        <v>0</v>
      </c>
      <c r="F120" s="127">
        <v>0</v>
      </c>
      <c r="G120" s="127"/>
      <c r="H120" s="127">
        <v>0</v>
      </c>
      <c r="I120" s="108">
        <f t="shared" si="34"/>
        <v>0</v>
      </c>
      <c r="J120" s="108">
        <f t="shared" si="35"/>
        <v>0</v>
      </c>
      <c r="K120" s="108">
        <f t="shared" si="36"/>
        <v>0</v>
      </c>
      <c r="L120" s="108">
        <f t="shared" si="37"/>
        <v>0</v>
      </c>
    </row>
    <row r="121" spans="1:12" ht="15">
      <c r="A121" s="1"/>
      <c r="B121" s="34" t="s">
        <v>375</v>
      </c>
      <c r="C121" s="66">
        <v>1802000</v>
      </c>
      <c r="D121" s="127">
        <v>0</v>
      </c>
      <c r="E121" s="127">
        <v>0</v>
      </c>
      <c r="F121" s="160">
        <v>30000</v>
      </c>
      <c r="G121" s="127"/>
      <c r="H121" s="127">
        <v>0</v>
      </c>
      <c r="I121" s="108">
        <f t="shared" si="34"/>
        <v>0</v>
      </c>
      <c r="J121" s="108">
        <f t="shared" si="35"/>
        <v>0</v>
      </c>
      <c r="K121" s="108">
        <f t="shared" si="36"/>
        <v>0</v>
      </c>
      <c r="L121" s="108">
        <f t="shared" si="37"/>
        <v>0</v>
      </c>
    </row>
    <row r="122" spans="1:12" ht="15">
      <c r="A122" s="1"/>
      <c r="B122" s="34" t="s">
        <v>376</v>
      </c>
      <c r="C122" s="67">
        <v>1803000</v>
      </c>
      <c r="D122" s="127">
        <v>0</v>
      </c>
      <c r="E122" s="127">
        <v>0</v>
      </c>
      <c r="F122" s="127">
        <v>0</v>
      </c>
      <c r="G122" s="127"/>
      <c r="H122" s="127">
        <v>0</v>
      </c>
      <c r="I122" s="108">
        <f t="shared" si="34"/>
        <v>0</v>
      </c>
      <c r="J122" s="108">
        <f t="shared" si="35"/>
        <v>0</v>
      </c>
      <c r="K122" s="108">
        <f t="shared" si="36"/>
        <v>0</v>
      </c>
      <c r="L122" s="108">
        <f t="shared" si="37"/>
        <v>0</v>
      </c>
    </row>
    <row r="123" spans="1:12" ht="15">
      <c r="A123" s="1"/>
      <c r="B123" s="34" t="s">
        <v>377</v>
      </c>
      <c r="C123" s="67">
        <v>1804000</v>
      </c>
      <c r="D123" s="108">
        <v>60500</v>
      </c>
      <c r="E123" s="127">
        <v>28185</v>
      </c>
      <c r="F123" s="127">
        <v>0</v>
      </c>
      <c r="G123" s="127">
        <v>40071</v>
      </c>
      <c r="H123" s="127">
        <v>50000</v>
      </c>
      <c r="I123" s="108">
        <f t="shared" si="34"/>
        <v>17500</v>
      </c>
      <c r="J123" s="108">
        <f t="shared" si="35"/>
        <v>12500</v>
      </c>
      <c r="K123" s="108">
        <f t="shared" si="36"/>
        <v>10000</v>
      </c>
      <c r="L123" s="108">
        <f t="shared" si="37"/>
        <v>10000</v>
      </c>
    </row>
    <row r="124" spans="1:12" ht="15">
      <c r="A124" s="1"/>
      <c r="B124" s="34" t="s">
        <v>378</v>
      </c>
      <c r="C124" s="67">
        <v>1805000</v>
      </c>
      <c r="D124" s="127">
        <v>0</v>
      </c>
      <c r="E124" s="127">
        <v>0</v>
      </c>
      <c r="F124" s="127">
        <v>0</v>
      </c>
      <c r="G124" s="127"/>
      <c r="H124" s="127">
        <v>0</v>
      </c>
      <c r="I124" s="108">
        <f t="shared" si="34"/>
        <v>0</v>
      </c>
      <c r="J124" s="108">
        <f t="shared" si="35"/>
        <v>0</v>
      </c>
      <c r="K124" s="108">
        <f t="shared" si="36"/>
        <v>0</v>
      </c>
      <c r="L124" s="108">
        <f t="shared" si="37"/>
        <v>0</v>
      </c>
    </row>
    <row r="125" spans="1:12" ht="15">
      <c r="A125" s="1"/>
      <c r="B125" s="34" t="s">
        <v>379</v>
      </c>
      <c r="C125" s="67">
        <v>1806000</v>
      </c>
      <c r="D125" s="127">
        <v>0</v>
      </c>
      <c r="E125" s="127">
        <v>0</v>
      </c>
      <c r="F125" s="127">
        <v>0</v>
      </c>
      <c r="G125" s="127"/>
      <c r="H125" s="127">
        <v>0</v>
      </c>
      <c r="I125" s="108">
        <f t="shared" si="34"/>
        <v>0</v>
      </c>
      <c r="J125" s="108">
        <f t="shared" si="35"/>
        <v>0</v>
      </c>
      <c r="K125" s="108">
        <f t="shared" si="36"/>
        <v>0</v>
      </c>
      <c r="L125" s="108">
        <f t="shared" si="37"/>
        <v>0</v>
      </c>
    </row>
    <row r="126" spans="1:12" ht="15">
      <c r="A126" s="1"/>
      <c r="B126" s="34" t="s">
        <v>380</v>
      </c>
      <c r="C126" s="67">
        <v>1808000</v>
      </c>
      <c r="D126" s="108">
        <v>220000</v>
      </c>
      <c r="E126" s="127">
        <v>0</v>
      </c>
      <c r="F126" s="127">
        <v>0</v>
      </c>
      <c r="G126" s="127"/>
      <c r="H126" s="127">
        <v>50000</v>
      </c>
      <c r="I126" s="108">
        <f t="shared" si="34"/>
        <v>17500</v>
      </c>
      <c r="J126" s="108">
        <f t="shared" si="35"/>
        <v>12500</v>
      </c>
      <c r="K126" s="108">
        <f t="shared" si="36"/>
        <v>10000</v>
      </c>
      <c r="L126" s="108">
        <f t="shared" si="37"/>
        <v>10000</v>
      </c>
    </row>
    <row r="127" spans="1:12" ht="15">
      <c r="A127" s="90"/>
      <c r="B127" s="98" t="s">
        <v>42</v>
      </c>
      <c r="C127" s="99"/>
      <c r="D127" s="126">
        <f>SUM(D119:D126)</f>
        <v>280500</v>
      </c>
      <c r="E127" s="128">
        <f>SUM(E119:E126)</f>
        <v>28185</v>
      </c>
      <c r="F127" s="154">
        <f aca="true" t="shared" si="38" ref="F127:L127">SUM(F119:F126)</f>
        <v>30000</v>
      </c>
      <c r="G127" s="128">
        <f t="shared" si="38"/>
        <v>40071</v>
      </c>
      <c r="H127" s="128">
        <f t="shared" si="38"/>
        <v>200000</v>
      </c>
      <c r="I127" s="128">
        <f t="shared" si="38"/>
        <v>70000</v>
      </c>
      <c r="J127" s="128">
        <f t="shared" si="38"/>
        <v>50000</v>
      </c>
      <c r="K127" s="128">
        <f t="shared" si="38"/>
        <v>40000</v>
      </c>
      <c r="L127" s="128">
        <f t="shared" si="38"/>
        <v>40000</v>
      </c>
    </row>
    <row r="128" spans="1:12" ht="15">
      <c r="A128" s="107"/>
      <c r="B128" s="155" t="s">
        <v>43</v>
      </c>
      <c r="C128" s="182"/>
      <c r="D128" s="161">
        <f aca="true" t="shared" si="39" ref="D128:L128">D25+D41+D50+D74+D82+D99+D111+D117+D127</f>
        <v>59165715</v>
      </c>
      <c r="E128" s="161">
        <f t="shared" si="39"/>
        <v>60426225.8</v>
      </c>
      <c r="F128" s="130">
        <f t="shared" si="39"/>
        <v>47376200</v>
      </c>
      <c r="G128" s="161">
        <f t="shared" si="39"/>
        <v>78501186</v>
      </c>
      <c r="H128" s="161">
        <f t="shared" si="39"/>
        <v>81461061</v>
      </c>
      <c r="I128" s="161">
        <f t="shared" si="39"/>
        <v>28511371.35</v>
      </c>
      <c r="J128" s="161">
        <f t="shared" si="39"/>
        <v>20365265.25</v>
      </c>
      <c r="K128" s="161">
        <f t="shared" si="39"/>
        <v>16292212.2</v>
      </c>
      <c r="L128" s="161">
        <f t="shared" si="39"/>
        <v>16292212.2</v>
      </c>
    </row>
    <row r="129" spans="1:12" ht="15">
      <c r="A129" s="1">
        <v>10</v>
      </c>
      <c r="B129" s="41" t="s">
        <v>391</v>
      </c>
      <c r="C129" s="79"/>
      <c r="D129" s="16"/>
      <c r="E129" s="3"/>
      <c r="F129" s="124"/>
      <c r="G129" s="133"/>
      <c r="H129" s="3"/>
      <c r="I129" s="3"/>
      <c r="J129" s="3"/>
      <c r="K129" s="3"/>
      <c r="L129" s="3"/>
    </row>
    <row r="130" spans="1:12" ht="15">
      <c r="A130" s="1"/>
      <c r="B130" s="42" t="s">
        <v>392</v>
      </c>
      <c r="C130" s="81">
        <v>3502005</v>
      </c>
      <c r="D130" s="29"/>
      <c r="E130" s="25"/>
      <c r="F130" s="113"/>
      <c r="G130" s="127"/>
      <c r="H130" s="25"/>
      <c r="I130" s="25"/>
      <c r="J130" s="25"/>
      <c r="K130" s="25"/>
      <c r="L130" s="25"/>
    </row>
    <row r="131" spans="1:12" ht="15">
      <c r="A131" s="1"/>
      <c r="B131" s="42" t="s">
        <v>400</v>
      </c>
      <c r="C131" s="81">
        <v>3502009</v>
      </c>
      <c r="D131" s="29"/>
      <c r="E131" s="25">
        <v>191060</v>
      </c>
      <c r="F131" s="114"/>
      <c r="G131" s="108"/>
      <c r="H131" s="29"/>
      <c r="I131" s="29"/>
      <c r="J131" s="29"/>
      <c r="K131" s="29"/>
      <c r="L131" s="29"/>
    </row>
    <row r="132" spans="1:12" ht="15">
      <c r="A132" s="1"/>
      <c r="B132" s="42" t="s">
        <v>393</v>
      </c>
      <c r="C132" s="39">
        <v>3502016</v>
      </c>
      <c r="D132" s="29"/>
      <c r="E132" s="25"/>
      <c r="F132" s="113"/>
      <c r="G132" s="127"/>
      <c r="H132" s="25"/>
      <c r="I132" s="25"/>
      <c r="J132" s="25"/>
      <c r="K132" s="25"/>
      <c r="L132" s="25"/>
    </row>
    <row r="133" spans="1:12" ht="15">
      <c r="A133" s="1"/>
      <c r="B133" s="42" t="s">
        <v>394</v>
      </c>
      <c r="C133" s="39">
        <v>3502020</v>
      </c>
      <c r="D133" s="29"/>
      <c r="E133" s="29"/>
      <c r="F133" s="114"/>
      <c r="G133" s="108"/>
      <c r="H133" s="29"/>
      <c r="I133" s="29"/>
      <c r="J133" s="29"/>
      <c r="K133" s="29"/>
      <c r="L133" s="29"/>
    </row>
    <row r="134" spans="1:12" ht="15">
      <c r="A134" s="1"/>
      <c r="B134" s="42" t="s">
        <v>401</v>
      </c>
      <c r="C134" s="39">
        <v>3502023</v>
      </c>
      <c r="D134" s="29"/>
      <c r="E134" s="29">
        <v>180229</v>
      </c>
      <c r="F134" s="114">
        <v>1500000</v>
      </c>
      <c r="G134" s="108"/>
      <c r="H134" s="29"/>
      <c r="I134" s="29"/>
      <c r="J134" s="29"/>
      <c r="K134" s="29"/>
      <c r="L134" s="29"/>
    </row>
    <row r="135" spans="1:12" ht="15">
      <c r="A135" s="1"/>
      <c r="B135" s="42" t="s">
        <v>402</v>
      </c>
      <c r="C135" s="39">
        <v>3502024</v>
      </c>
      <c r="D135" s="29"/>
      <c r="E135" s="29">
        <v>355364</v>
      </c>
      <c r="F135" s="114">
        <v>1000000</v>
      </c>
      <c r="G135" s="108">
        <v>425594</v>
      </c>
      <c r="H135" s="29"/>
      <c r="I135" s="29"/>
      <c r="J135" s="29"/>
      <c r="K135" s="29"/>
      <c r="L135" s="29"/>
    </row>
    <row r="136" spans="1:12" ht="15">
      <c r="A136" s="1"/>
      <c r="B136" s="42" t="s">
        <v>395</v>
      </c>
      <c r="C136" s="39">
        <v>3502026</v>
      </c>
      <c r="D136" s="29"/>
      <c r="E136" s="25">
        <v>10000</v>
      </c>
      <c r="F136" s="113"/>
      <c r="G136" s="127"/>
      <c r="H136" s="25"/>
      <c r="I136" s="25"/>
      <c r="J136" s="25"/>
      <c r="K136" s="25"/>
      <c r="L136" s="25"/>
    </row>
    <row r="137" spans="1:12" ht="15">
      <c r="A137" s="1"/>
      <c r="B137" s="42" t="s">
        <v>396</v>
      </c>
      <c r="C137" s="39">
        <v>3502032</v>
      </c>
      <c r="D137" s="29"/>
      <c r="E137" s="25"/>
      <c r="F137" s="113"/>
      <c r="G137" s="127"/>
      <c r="H137" s="25"/>
      <c r="I137" s="25"/>
      <c r="J137" s="25"/>
      <c r="K137" s="25"/>
      <c r="L137" s="25"/>
    </row>
    <row r="138" spans="1:12" ht="15">
      <c r="A138" s="1"/>
      <c r="B138" s="42" t="s">
        <v>397</v>
      </c>
      <c r="C138" s="39">
        <v>3502033</v>
      </c>
      <c r="D138" s="29"/>
      <c r="E138" s="25"/>
      <c r="F138" s="113"/>
      <c r="G138" s="127"/>
      <c r="H138" s="25"/>
      <c r="I138" s="25"/>
      <c r="J138" s="25"/>
      <c r="K138" s="25"/>
      <c r="L138" s="25"/>
    </row>
    <row r="139" spans="1:12" ht="15">
      <c r="A139" s="42"/>
      <c r="B139" s="42" t="s">
        <v>398</v>
      </c>
      <c r="C139" s="43">
        <v>3502034</v>
      </c>
      <c r="D139" s="29"/>
      <c r="E139" s="29"/>
      <c r="F139" s="114"/>
      <c r="G139" s="108"/>
      <c r="H139" s="29"/>
      <c r="I139" s="29"/>
      <c r="J139" s="29"/>
      <c r="K139" s="29"/>
      <c r="L139" s="29"/>
    </row>
    <row r="140" spans="1:12" ht="15">
      <c r="A140" s="42"/>
      <c r="B140" s="42" t="s">
        <v>399</v>
      </c>
      <c r="C140" s="43">
        <v>3502035</v>
      </c>
      <c r="D140" s="33"/>
      <c r="E140" s="33"/>
      <c r="F140" s="125"/>
      <c r="G140" s="135"/>
      <c r="H140" s="33"/>
      <c r="I140" s="33"/>
      <c r="J140" s="33"/>
      <c r="K140" s="33"/>
      <c r="L140" s="33"/>
    </row>
    <row r="141" spans="1:12" ht="15">
      <c r="A141" s="42"/>
      <c r="B141" s="42" t="s">
        <v>491</v>
      </c>
      <c r="C141" s="146"/>
      <c r="D141" s="33"/>
      <c r="E141" s="33"/>
      <c r="F141" s="125"/>
      <c r="G141" s="135">
        <v>353983</v>
      </c>
      <c r="H141" s="33"/>
      <c r="I141" s="33"/>
      <c r="J141" s="33"/>
      <c r="K141" s="33"/>
      <c r="L141" s="33"/>
    </row>
    <row r="142" spans="1:12" ht="15">
      <c r="A142" s="42"/>
      <c r="B142" s="42" t="s">
        <v>403</v>
      </c>
      <c r="C142" s="43">
        <v>3502042</v>
      </c>
      <c r="D142" s="33"/>
      <c r="E142" s="33">
        <v>892290</v>
      </c>
      <c r="F142" s="113">
        <v>529725</v>
      </c>
      <c r="G142" s="127">
        <v>1041280</v>
      </c>
      <c r="H142" s="25"/>
      <c r="I142" s="25"/>
      <c r="J142" s="25"/>
      <c r="K142" s="25"/>
      <c r="L142" s="25"/>
    </row>
    <row r="143" spans="1:12" ht="15">
      <c r="A143" s="100"/>
      <c r="B143" s="89" t="s">
        <v>404</v>
      </c>
      <c r="C143" s="101"/>
      <c r="D143" s="89">
        <f>SUM(D130:D142)</f>
        <v>0</v>
      </c>
      <c r="E143" s="89">
        <f aca="true" t="shared" si="40" ref="E143:L143">SUM(E130:E142)</f>
        <v>1628943</v>
      </c>
      <c r="F143" s="116">
        <f t="shared" si="40"/>
        <v>3029725</v>
      </c>
      <c r="G143" s="131">
        <f t="shared" si="40"/>
        <v>1820857</v>
      </c>
      <c r="H143" s="89">
        <f t="shared" si="40"/>
        <v>0</v>
      </c>
      <c r="I143" s="89">
        <f t="shared" si="40"/>
        <v>0</v>
      </c>
      <c r="J143" s="89">
        <f t="shared" si="40"/>
        <v>0</v>
      </c>
      <c r="K143" s="89">
        <f t="shared" si="40"/>
        <v>0</v>
      </c>
      <c r="L143" s="89">
        <f t="shared" si="40"/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L1"/>
    <mergeCell ref="A3:E3"/>
    <mergeCell ref="G7:G8"/>
    <mergeCell ref="H7:H8"/>
    <mergeCell ref="I7:L7"/>
    <mergeCell ref="A7:A8"/>
    <mergeCell ref="C7:C8"/>
    <mergeCell ref="D7:D8"/>
    <mergeCell ref="E7:E8"/>
    <mergeCell ref="F7:F8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9"/>
  <sheetViews>
    <sheetView zoomScalePageLayoutView="0" workbookViewId="0" topLeftCell="A240">
      <selection activeCell="N52" sqref="N52"/>
    </sheetView>
  </sheetViews>
  <sheetFormatPr defaultColWidth="9.140625" defaultRowHeight="15"/>
  <cols>
    <col min="1" max="1" width="4.28125" style="0" customWidth="1"/>
    <col min="2" max="2" width="41.140625" style="0" customWidth="1"/>
    <col min="3" max="3" width="9.140625" style="0" customWidth="1"/>
    <col min="4" max="4" width="13.28125" style="0" customWidth="1"/>
    <col min="5" max="12" width="11.7109375" style="0" customWidth="1"/>
  </cols>
  <sheetData>
    <row r="1" spans="1:12" ht="15">
      <c r="A1" s="53" t="s">
        <v>57</v>
      </c>
      <c r="B1" s="6"/>
      <c r="C1" s="25"/>
      <c r="D1" s="7"/>
      <c r="E1" s="7"/>
      <c r="F1" s="7"/>
      <c r="G1" s="7"/>
      <c r="H1" s="7"/>
      <c r="I1" s="7"/>
      <c r="J1" s="7"/>
      <c r="K1" s="7"/>
      <c r="L1" s="7"/>
    </row>
    <row r="2" spans="1:12" ht="15.75">
      <c r="A2" s="245" t="s">
        <v>58</v>
      </c>
      <c r="B2" s="245"/>
      <c r="C2" s="245"/>
      <c r="D2" s="245"/>
      <c r="E2" s="245"/>
      <c r="F2" s="85"/>
      <c r="G2" s="54"/>
      <c r="H2" s="30"/>
      <c r="I2" s="7"/>
      <c r="J2" s="7"/>
      <c r="K2" s="7"/>
      <c r="L2" s="7"/>
    </row>
    <row r="3" spans="1:12" ht="15">
      <c r="A3" s="24"/>
      <c r="B3" s="6"/>
      <c r="C3" s="25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6"/>
      <c r="B4" s="55" t="s">
        <v>169</v>
      </c>
      <c r="C4" s="24"/>
      <c r="D4" s="6"/>
      <c r="E4" s="4"/>
      <c r="F4" s="16">
        <f>H265</f>
        <v>100298000</v>
      </c>
      <c r="G4" s="7"/>
      <c r="H4" s="7"/>
      <c r="I4" s="7"/>
      <c r="J4" s="7"/>
      <c r="K4" s="7"/>
      <c r="L4" s="7"/>
    </row>
    <row r="5" spans="1:12" ht="15">
      <c r="A5" s="6"/>
      <c r="B5" s="56" t="s">
        <v>524</v>
      </c>
      <c r="C5" s="26"/>
      <c r="D5" s="7"/>
      <c r="E5" s="7"/>
      <c r="F5" s="7"/>
      <c r="G5" s="7"/>
      <c r="H5" s="7"/>
      <c r="I5" s="7"/>
      <c r="J5" s="7"/>
      <c r="K5" s="7"/>
      <c r="L5" s="7"/>
    </row>
    <row r="6" spans="1:12" ht="15">
      <c r="A6" s="57"/>
      <c r="B6" s="6"/>
      <c r="C6" s="25"/>
      <c r="D6" s="7"/>
      <c r="E6" s="7"/>
      <c r="F6" s="7"/>
      <c r="G6" s="7"/>
      <c r="H6" s="7"/>
      <c r="I6" s="7"/>
      <c r="J6" s="7"/>
      <c r="K6" s="7"/>
      <c r="L6" s="7"/>
    </row>
    <row r="7" spans="1:12" ht="15" customHeight="1">
      <c r="A7" s="242" t="s">
        <v>2</v>
      </c>
      <c r="B7" s="58" t="s">
        <v>3</v>
      </c>
      <c r="C7" s="283" t="s">
        <v>5</v>
      </c>
      <c r="D7" s="244" t="s">
        <v>486</v>
      </c>
      <c r="E7" s="276" t="s">
        <v>484</v>
      </c>
      <c r="F7" s="282" t="s">
        <v>485</v>
      </c>
      <c r="G7" s="276" t="s">
        <v>511</v>
      </c>
      <c r="H7" s="244" t="s">
        <v>487</v>
      </c>
      <c r="I7" s="283" t="s">
        <v>11</v>
      </c>
      <c r="J7" s="283"/>
      <c r="K7" s="283"/>
      <c r="L7" s="283"/>
    </row>
    <row r="8" spans="1:12" ht="65.25" customHeight="1">
      <c r="A8" s="243"/>
      <c r="B8" s="58" t="s">
        <v>45</v>
      </c>
      <c r="C8" s="283"/>
      <c r="D8" s="244"/>
      <c r="E8" s="277"/>
      <c r="F8" s="282"/>
      <c r="G8" s="277"/>
      <c r="H8" s="244"/>
      <c r="I8" s="83" t="s">
        <v>12</v>
      </c>
      <c r="J8" s="83" t="s">
        <v>13</v>
      </c>
      <c r="K8" s="83" t="s">
        <v>14</v>
      </c>
      <c r="L8" s="83" t="s">
        <v>15</v>
      </c>
    </row>
    <row r="9" spans="1:12" ht="15">
      <c r="A9" s="23"/>
      <c r="B9" s="24" t="s">
        <v>59</v>
      </c>
      <c r="C9" s="39"/>
      <c r="D9" s="25"/>
      <c r="E9" s="25"/>
      <c r="F9" s="25"/>
      <c r="G9" s="25"/>
      <c r="H9" s="25"/>
      <c r="I9" s="25"/>
      <c r="J9" s="25"/>
      <c r="K9" s="25"/>
      <c r="L9" s="25"/>
    </row>
    <row r="10" spans="1:12" ht="15">
      <c r="A10" s="23">
        <v>1</v>
      </c>
      <c r="B10" s="52" t="s">
        <v>60</v>
      </c>
      <c r="C10" s="66"/>
      <c r="D10" s="79"/>
      <c r="E10" s="25"/>
      <c r="F10" s="25"/>
      <c r="G10" s="25"/>
      <c r="H10" s="25"/>
      <c r="I10" s="25"/>
      <c r="J10" s="25"/>
      <c r="K10" s="25"/>
      <c r="L10" s="25"/>
    </row>
    <row r="11" spans="1:12" ht="15">
      <c r="A11" s="1">
        <v>1.1</v>
      </c>
      <c r="B11" s="40" t="s">
        <v>170</v>
      </c>
      <c r="C11" s="67"/>
      <c r="D11" s="29"/>
      <c r="E11" s="29"/>
      <c r="F11" s="29"/>
      <c r="G11" s="29"/>
      <c r="H11" s="29"/>
      <c r="I11" s="29"/>
      <c r="J11" s="29"/>
      <c r="K11" s="29"/>
      <c r="L11" s="29"/>
    </row>
    <row r="12" spans="1:13" ht="15">
      <c r="A12" s="1"/>
      <c r="B12" s="59" t="s">
        <v>190</v>
      </c>
      <c r="C12" s="66">
        <v>2101001</v>
      </c>
      <c r="D12" s="108">
        <v>535657</v>
      </c>
      <c r="E12" s="108">
        <v>467956</v>
      </c>
      <c r="F12" s="108">
        <v>492000</v>
      </c>
      <c r="G12" s="108">
        <v>265816</v>
      </c>
      <c r="H12" s="108">
        <v>600000</v>
      </c>
      <c r="I12" s="108">
        <f>H12*35%</f>
        <v>210000</v>
      </c>
      <c r="J12" s="108">
        <f>H12*25%</f>
        <v>150000</v>
      </c>
      <c r="K12" s="108">
        <f>H12*20%</f>
        <v>120000</v>
      </c>
      <c r="L12" s="108">
        <f>H12*20%</f>
        <v>120000</v>
      </c>
      <c r="M12" s="110"/>
    </row>
    <row r="13" spans="1:12" ht="15">
      <c r="A13" s="1"/>
      <c r="B13" s="59" t="s">
        <v>191</v>
      </c>
      <c r="C13" s="66">
        <v>2101002</v>
      </c>
      <c r="D13" s="108">
        <v>52394523</v>
      </c>
      <c r="E13" s="108">
        <v>32065443</v>
      </c>
      <c r="F13" s="108">
        <f>30000000+1010000</f>
        <v>31010000</v>
      </c>
      <c r="G13" s="108">
        <v>34235542</v>
      </c>
      <c r="H13" s="108">
        <v>45000000</v>
      </c>
      <c r="I13" s="108">
        <f>H13*35%</f>
        <v>15749999.999999998</v>
      </c>
      <c r="J13" s="108">
        <f>H13*25%</f>
        <v>11250000</v>
      </c>
      <c r="K13" s="108">
        <f>H13*20%</f>
        <v>9000000</v>
      </c>
      <c r="L13" s="108">
        <f>H13*20%</f>
        <v>9000000</v>
      </c>
    </row>
    <row r="14" spans="1:12" ht="15">
      <c r="A14" s="1"/>
      <c r="B14" s="59" t="s">
        <v>489</v>
      </c>
      <c r="C14" s="66">
        <v>2101003</v>
      </c>
      <c r="D14" s="108">
        <v>3186507</v>
      </c>
      <c r="E14" s="108">
        <v>2896825</v>
      </c>
      <c r="F14" s="108">
        <v>2100000</v>
      </c>
      <c r="G14" s="108">
        <v>3638937</v>
      </c>
      <c r="H14" s="108">
        <v>5000000</v>
      </c>
      <c r="I14" s="108">
        <f>H14*35%</f>
        <v>1750000</v>
      </c>
      <c r="J14" s="108">
        <f>H14*25%</f>
        <v>1250000</v>
      </c>
      <c r="K14" s="108">
        <f>H14*20%</f>
        <v>1000000</v>
      </c>
      <c r="L14" s="108">
        <f>H14*20%</f>
        <v>1000000</v>
      </c>
    </row>
    <row r="15" spans="1:12" ht="15">
      <c r="A15" s="1"/>
      <c r="B15" s="59" t="s">
        <v>192</v>
      </c>
      <c r="C15" s="66">
        <v>2101004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f>H15*35%</f>
        <v>0</v>
      </c>
      <c r="J15" s="108">
        <f>H15*25%</f>
        <v>0</v>
      </c>
      <c r="K15" s="108">
        <f>H15*20%</f>
        <v>0</v>
      </c>
      <c r="L15" s="108">
        <f>H15*20%</f>
        <v>0</v>
      </c>
    </row>
    <row r="16" spans="1:12" ht="15">
      <c r="A16" s="1"/>
      <c r="B16" s="59" t="s">
        <v>193</v>
      </c>
      <c r="C16" s="66">
        <v>2101005</v>
      </c>
      <c r="D16" s="108">
        <v>0</v>
      </c>
      <c r="E16" s="108">
        <v>2749727</v>
      </c>
      <c r="F16" s="108">
        <v>0</v>
      </c>
      <c r="G16" s="108">
        <v>420147</v>
      </c>
      <c r="H16" s="108">
        <v>10000000</v>
      </c>
      <c r="I16" s="108">
        <f>H16*35%</f>
        <v>3500000</v>
      </c>
      <c r="J16" s="108">
        <f>H16*25%</f>
        <v>2500000</v>
      </c>
      <c r="K16" s="108">
        <f>H16*20%</f>
        <v>2000000</v>
      </c>
      <c r="L16" s="108">
        <f>H16*20%</f>
        <v>2000000</v>
      </c>
    </row>
    <row r="17" spans="1:12" s="102" customFormat="1" ht="15">
      <c r="A17" s="90"/>
      <c r="B17" s="103" t="s">
        <v>61</v>
      </c>
      <c r="C17" s="95"/>
      <c r="D17" s="126">
        <f>SUM(D12:D16)</f>
        <v>56116687</v>
      </c>
      <c r="E17" s="126">
        <f aca="true" t="shared" si="0" ref="E17:L17">SUM(E12:E16)</f>
        <v>38179951</v>
      </c>
      <c r="F17" s="126">
        <f t="shared" si="0"/>
        <v>33602000</v>
      </c>
      <c r="G17" s="126">
        <f t="shared" si="0"/>
        <v>38560442</v>
      </c>
      <c r="H17" s="126">
        <f>SUM(H12:H16)</f>
        <v>60600000</v>
      </c>
      <c r="I17" s="126">
        <f t="shared" si="0"/>
        <v>21210000</v>
      </c>
      <c r="J17" s="126">
        <f t="shared" si="0"/>
        <v>15150000</v>
      </c>
      <c r="K17" s="126">
        <f t="shared" si="0"/>
        <v>12120000</v>
      </c>
      <c r="L17" s="126">
        <f t="shared" si="0"/>
        <v>12120000</v>
      </c>
    </row>
    <row r="18" spans="1:12" ht="15">
      <c r="A18" s="1">
        <v>1.2</v>
      </c>
      <c r="B18" s="40" t="s">
        <v>62</v>
      </c>
      <c r="C18" s="66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5">
      <c r="A19" s="1"/>
      <c r="B19" s="59" t="s">
        <v>194</v>
      </c>
      <c r="C19" s="66">
        <v>2102001</v>
      </c>
      <c r="D19" s="108">
        <v>3520</v>
      </c>
      <c r="E19" s="108"/>
      <c r="F19" s="108">
        <v>18000</v>
      </c>
      <c r="G19" s="108">
        <v>27500</v>
      </c>
      <c r="H19" s="108">
        <v>18000</v>
      </c>
      <c r="I19" s="108">
        <f aca="true" t="shared" si="1" ref="I19:I29">H19*35%</f>
        <v>6300</v>
      </c>
      <c r="J19" s="108">
        <f>H19*25%</f>
        <v>4500</v>
      </c>
      <c r="K19" s="108">
        <f>H19*20%</f>
        <v>3600</v>
      </c>
      <c r="L19" s="108">
        <f>H19*20%</f>
        <v>3600</v>
      </c>
    </row>
    <row r="20" spans="1:12" ht="15">
      <c r="A20" s="1"/>
      <c r="B20" s="59" t="s">
        <v>195</v>
      </c>
      <c r="C20" s="66">
        <v>2102001</v>
      </c>
      <c r="D20" s="108">
        <v>1980</v>
      </c>
      <c r="E20" s="108">
        <v>166000</v>
      </c>
      <c r="F20" s="108">
        <v>182600</v>
      </c>
      <c r="G20" s="108">
        <v>27600</v>
      </c>
      <c r="H20" s="108">
        <v>120000</v>
      </c>
      <c r="I20" s="108">
        <f t="shared" si="1"/>
        <v>42000</v>
      </c>
      <c r="J20" s="108">
        <f aca="true" t="shared" si="2" ref="J20:J29">H20*25%</f>
        <v>30000</v>
      </c>
      <c r="K20" s="108">
        <f aca="true" t="shared" si="3" ref="K20:K29">H20*20%</f>
        <v>24000</v>
      </c>
      <c r="L20" s="108">
        <f aca="true" t="shared" si="4" ref="L20:L29">H20*20%</f>
        <v>24000</v>
      </c>
    </row>
    <row r="21" spans="1:12" ht="15">
      <c r="A21" s="1"/>
      <c r="B21" s="59" t="s">
        <v>196</v>
      </c>
      <c r="C21" s="66">
        <v>2102001</v>
      </c>
      <c r="D21" s="108">
        <v>0</v>
      </c>
      <c r="E21" s="108"/>
      <c r="F21" s="108">
        <v>0</v>
      </c>
      <c r="G21" s="108">
        <v>0</v>
      </c>
      <c r="H21" s="108">
        <v>0</v>
      </c>
      <c r="I21" s="108">
        <f t="shared" si="1"/>
        <v>0</v>
      </c>
      <c r="J21" s="108">
        <f t="shared" si="2"/>
        <v>0</v>
      </c>
      <c r="K21" s="108">
        <f t="shared" si="3"/>
        <v>0</v>
      </c>
      <c r="L21" s="108">
        <f t="shared" si="4"/>
        <v>0</v>
      </c>
    </row>
    <row r="22" spans="1:12" ht="15">
      <c r="A22" s="1"/>
      <c r="B22" s="59" t="s">
        <v>197</v>
      </c>
      <c r="C22" s="66">
        <v>2102002</v>
      </c>
      <c r="D22" s="108">
        <v>0</v>
      </c>
      <c r="E22" s="108">
        <v>492905</v>
      </c>
      <c r="F22" s="108">
        <v>0</v>
      </c>
      <c r="G22" s="108">
        <v>0</v>
      </c>
      <c r="H22" s="108">
        <v>0</v>
      </c>
      <c r="I22" s="108">
        <f t="shared" si="1"/>
        <v>0</v>
      </c>
      <c r="J22" s="108">
        <f t="shared" si="2"/>
        <v>0</v>
      </c>
      <c r="K22" s="108">
        <f t="shared" si="3"/>
        <v>0</v>
      </c>
      <c r="L22" s="108">
        <f t="shared" si="4"/>
        <v>0</v>
      </c>
    </row>
    <row r="23" spans="1:12" ht="15">
      <c r="A23" s="1"/>
      <c r="B23" s="59" t="s">
        <v>198</v>
      </c>
      <c r="C23" s="67">
        <v>2102003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f t="shared" si="1"/>
        <v>0</v>
      </c>
      <c r="J23" s="108">
        <f t="shared" si="2"/>
        <v>0</v>
      </c>
      <c r="K23" s="108">
        <f t="shared" si="3"/>
        <v>0</v>
      </c>
      <c r="L23" s="108">
        <f t="shared" si="4"/>
        <v>0</v>
      </c>
    </row>
    <row r="24" spans="1:12" ht="15">
      <c r="A24" s="1"/>
      <c r="B24" s="59" t="s">
        <v>199</v>
      </c>
      <c r="C24" s="66">
        <v>2102004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f t="shared" si="1"/>
        <v>0</v>
      </c>
      <c r="J24" s="108">
        <f t="shared" si="2"/>
        <v>0</v>
      </c>
      <c r="K24" s="108">
        <f t="shared" si="3"/>
        <v>0</v>
      </c>
      <c r="L24" s="108">
        <f t="shared" si="4"/>
        <v>0</v>
      </c>
    </row>
    <row r="25" spans="1:12" ht="15">
      <c r="A25" s="1"/>
      <c r="B25" s="59" t="s">
        <v>200</v>
      </c>
      <c r="C25" s="67">
        <v>2102005</v>
      </c>
      <c r="D25" s="108">
        <v>0</v>
      </c>
      <c r="E25" s="108">
        <v>0</v>
      </c>
      <c r="F25" s="108">
        <v>0</v>
      </c>
      <c r="G25" s="108">
        <v>0</v>
      </c>
      <c r="H25" s="108">
        <v>100000</v>
      </c>
      <c r="I25" s="108">
        <f t="shared" si="1"/>
        <v>35000</v>
      </c>
      <c r="J25" s="108">
        <f t="shared" si="2"/>
        <v>25000</v>
      </c>
      <c r="K25" s="108">
        <f t="shared" si="3"/>
        <v>20000</v>
      </c>
      <c r="L25" s="108">
        <f t="shared" si="4"/>
        <v>20000</v>
      </c>
    </row>
    <row r="26" spans="1:12" ht="15">
      <c r="A26" s="1"/>
      <c r="B26" s="59" t="s">
        <v>201</v>
      </c>
      <c r="C26" s="67">
        <v>2102006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f t="shared" si="1"/>
        <v>0</v>
      </c>
      <c r="J26" s="108">
        <f t="shared" si="2"/>
        <v>0</v>
      </c>
      <c r="K26" s="108">
        <f t="shared" si="3"/>
        <v>0</v>
      </c>
      <c r="L26" s="108">
        <f t="shared" si="4"/>
        <v>0</v>
      </c>
    </row>
    <row r="27" spans="1:12" ht="15">
      <c r="A27" s="1"/>
      <c r="B27" s="59" t="s">
        <v>202</v>
      </c>
      <c r="C27" s="66">
        <v>2102007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f t="shared" si="1"/>
        <v>0</v>
      </c>
      <c r="J27" s="108">
        <f t="shared" si="2"/>
        <v>0</v>
      </c>
      <c r="K27" s="108">
        <f t="shared" si="3"/>
        <v>0</v>
      </c>
      <c r="L27" s="108">
        <f t="shared" si="4"/>
        <v>0</v>
      </c>
    </row>
    <row r="28" spans="1:12" ht="15">
      <c r="A28" s="1"/>
      <c r="B28" s="59" t="s">
        <v>203</v>
      </c>
      <c r="C28" s="78">
        <v>2102008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f t="shared" si="1"/>
        <v>0</v>
      </c>
      <c r="J28" s="108">
        <f t="shared" si="2"/>
        <v>0</v>
      </c>
      <c r="K28" s="108">
        <f t="shared" si="3"/>
        <v>0</v>
      </c>
      <c r="L28" s="108">
        <f t="shared" si="4"/>
        <v>0</v>
      </c>
    </row>
    <row r="29" spans="1:12" ht="15">
      <c r="A29" s="1"/>
      <c r="B29" s="59" t="s">
        <v>204</v>
      </c>
      <c r="C29" s="39">
        <v>2102011</v>
      </c>
      <c r="D29" s="108">
        <v>110000</v>
      </c>
      <c r="E29" s="108">
        <v>2564936</v>
      </c>
      <c r="F29" s="108">
        <v>0</v>
      </c>
      <c r="G29" s="108">
        <v>3124487</v>
      </c>
      <c r="H29" s="108">
        <v>500000</v>
      </c>
      <c r="I29" s="108">
        <f t="shared" si="1"/>
        <v>175000</v>
      </c>
      <c r="J29" s="108">
        <f t="shared" si="2"/>
        <v>125000</v>
      </c>
      <c r="K29" s="108">
        <f t="shared" si="3"/>
        <v>100000</v>
      </c>
      <c r="L29" s="108">
        <f t="shared" si="4"/>
        <v>100000</v>
      </c>
    </row>
    <row r="30" spans="1:12" s="102" customFormat="1" ht="15">
      <c r="A30" s="90"/>
      <c r="B30" s="103" t="s">
        <v>61</v>
      </c>
      <c r="C30" s="95"/>
      <c r="D30" s="126">
        <f aca="true" t="shared" si="5" ref="D30:L30">SUM(D19:D29)</f>
        <v>115500</v>
      </c>
      <c r="E30" s="126">
        <f t="shared" si="5"/>
        <v>3223841</v>
      </c>
      <c r="F30" s="126">
        <f t="shared" si="5"/>
        <v>200600</v>
      </c>
      <c r="G30" s="126">
        <f t="shared" si="5"/>
        <v>3179587</v>
      </c>
      <c r="H30" s="126">
        <f t="shared" si="5"/>
        <v>738000</v>
      </c>
      <c r="I30" s="126">
        <f t="shared" si="5"/>
        <v>258300</v>
      </c>
      <c r="J30" s="126">
        <f t="shared" si="5"/>
        <v>184500</v>
      </c>
      <c r="K30" s="126">
        <f t="shared" si="5"/>
        <v>147600</v>
      </c>
      <c r="L30" s="126">
        <f t="shared" si="5"/>
        <v>147600</v>
      </c>
    </row>
    <row r="31" spans="1:12" ht="15">
      <c r="A31" s="1">
        <v>1.3</v>
      </c>
      <c r="B31" s="40" t="s">
        <v>63</v>
      </c>
      <c r="C31" s="66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2" ht="15">
      <c r="A32" s="1"/>
      <c r="B32" s="192" t="s">
        <v>205</v>
      </c>
      <c r="C32" s="193">
        <v>2103001</v>
      </c>
      <c r="D32" s="132">
        <v>4800000</v>
      </c>
      <c r="E32" s="132">
        <v>23679887</v>
      </c>
      <c r="F32" s="132">
        <v>2000000</v>
      </c>
      <c r="G32" s="132">
        <v>26167341</v>
      </c>
      <c r="H32" s="132">
        <v>10000000</v>
      </c>
      <c r="I32" s="132">
        <f>H32*35%</f>
        <v>3500000</v>
      </c>
      <c r="J32" s="132">
        <f>H32*25%</f>
        <v>2500000</v>
      </c>
      <c r="K32" s="132">
        <f>H32*20%</f>
        <v>2000000</v>
      </c>
      <c r="L32" s="132">
        <f>H32*20%</f>
        <v>2000000</v>
      </c>
    </row>
    <row r="33" spans="1:12" ht="15">
      <c r="A33" s="1"/>
      <c r="B33" s="59" t="s">
        <v>206</v>
      </c>
      <c r="C33" s="67">
        <v>2103002</v>
      </c>
      <c r="D33" s="108">
        <v>0</v>
      </c>
      <c r="E33" s="108">
        <v>0</v>
      </c>
      <c r="F33" s="108">
        <v>0</v>
      </c>
      <c r="G33" s="108">
        <v>7606448</v>
      </c>
      <c r="H33" s="108">
        <v>0</v>
      </c>
      <c r="I33" s="108">
        <f>H33*35%</f>
        <v>0</v>
      </c>
      <c r="J33" s="108">
        <f>H33*25%</f>
        <v>0</v>
      </c>
      <c r="K33" s="108">
        <f>H33*20%</f>
        <v>0</v>
      </c>
      <c r="L33" s="108">
        <f>H33*20%</f>
        <v>0</v>
      </c>
    </row>
    <row r="34" spans="1:12" ht="15">
      <c r="A34" s="1"/>
      <c r="B34" s="59" t="s">
        <v>207</v>
      </c>
      <c r="C34" s="67">
        <v>2103003</v>
      </c>
      <c r="D34" s="108">
        <v>0</v>
      </c>
      <c r="E34" s="108">
        <v>0</v>
      </c>
      <c r="F34" s="108">
        <v>0</v>
      </c>
      <c r="G34" s="108">
        <v>156354</v>
      </c>
      <c r="H34" s="108">
        <v>0</v>
      </c>
      <c r="I34" s="108">
        <f>H34*35%</f>
        <v>0</v>
      </c>
      <c r="J34" s="108">
        <f>H34*25%</f>
        <v>0</v>
      </c>
      <c r="K34" s="108">
        <f>H34*20%</f>
        <v>0</v>
      </c>
      <c r="L34" s="108">
        <f>H34*20%</f>
        <v>0</v>
      </c>
    </row>
    <row r="35" spans="1:12" s="102" customFormat="1" ht="15">
      <c r="A35" s="90"/>
      <c r="B35" s="103" t="s">
        <v>61</v>
      </c>
      <c r="C35" s="95"/>
      <c r="D35" s="126">
        <f>SUM(D32:D34)</f>
        <v>4800000</v>
      </c>
      <c r="E35" s="126">
        <f aca="true" t="shared" si="6" ref="E35:L35">SUM(E32:E34)</f>
        <v>23679887</v>
      </c>
      <c r="F35" s="126">
        <f t="shared" si="6"/>
        <v>2000000</v>
      </c>
      <c r="G35" s="126">
        <f t="shared" si="6"/>
        <v>33930143</v>
      </c>
      <c r="H35" s="126">
        <f t="shared" si="6"/>
        <v>10000000</v>
      </c>
      <c r="I35" s="126">
        <f t="shared" si="6"/>
        <v>3500000</v>
      </c>
      <c r="J35" s="126">
        <f t="shared" si="6"/>
        <v>2500000</v>
      </c>
      <c r="K35" s="126">
        <f t="shared" si="6"/>
        <v>2000000</v>
      </c>
      <c r="L35" s="126">
        <f t="shared" si="6"/>
        <v>2000000</v>
      </c>
    </row>
    <row r="36" spans="1:12" ht="15">
      <c r="A36" s="1">
        <v>1.4</v>
      </c>
      <c r="B36" s="40" t="s">
        <v>64</v>
      </c>
      <c r="C36" s="66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5">
      <c r="A37" s="1"/>
      <c r="B37" s="59" t="s">
        <v>208</v>
      </c>
      <c r="C37" s="67">
        <v>2104001</v>
      </c>
      <c r="D37" s="108">
        <v>1000000</v>
      </c>
      <c r="E37" s="108">
        <v>0</v>
      </c>
      <c r="F37" s="108">
        <v>616989</v>
      </c>
      <c r="G37" s="108">
        <v>11000</v>
      </c>
      <c r="H37" s="108">
        <v>500000</v>
      </c>
      <c r="I37" s="108">
        <f>H37*35%</f>
        <v>175000</v>
      </c>
      <c r="J37" s="108">
        <f>H37*25%</f>
        <v>125000</v>
      </c>
      <c r="K37" s="108">
        <f>H37*20%</f>
        <v>100000</v>
      </c>
      <c r="L37" s="108">
        <f>H37*20%</f>
        <v>100000</v>
      </c>
    </row>
    <row r="38" spans="1:12" ht="15">
      <c r="A38" s="1"/>
      <c r="B38" s="59" t="s">
        <v>209</v>
      </c>
      <c r="C38" s="66">
        <v>2104002</v>
      </c>
      <c r="D38" s="108">
        <v>1500000</v>
      </c>
      <c r="E38" s="108">
        <v>0</v>
      </c>
      <c r="F38" s="108">
        <v>550000</v>
      </c>
      <c r="G38" s="108">
        <v>71936</v>
      </c>
      <c r="H38" s="108">
        <v>500000</v>
      </c>
      <c r="I38" s="108">
        <f>H38*35%</f>
        <v>175000</v>
      </c>
      <c r="J38" s="108">
        <f>H38*25%</f>
        <v>125000</v>
      </c>
      <c r="K38" s="108">
        <f>H38*20%</f>
        <v>100000</v>
      </c>
      <c r="L38" s="108">
        <f>H38*20%</f>
        <v>100000</v>
      </c>
    </row>
    <row r="39" spans="1:12" ht="15">
      <c r="A39" s="1"/>
      <c r="B39" s="59" t="s">
        <v>210</v>
      </c>
      <c r="C39" s="67"/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f>H39*35%</f>
        <v>0</v>
      </c>
      <c r="J39" s="108">
        <f>H39*25%</f>
        <v>0</v>
      </c>
      <c r="K39" s="108">
        <f>H39*20%</f>
        <v>0</v>
      </c>
      <c r="L39" s="108">
        <f>H39*20%</f>
        <v>0</v>
      </c>
    </row>
    <row r="40" spans="1:12" ht="15">
      <c r="A40" s="1"/>
      <c r="B40" s="59" t="s">
        <v>211</v>
      </c>
      <c r="C40" s="67">
        <v>2104003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f>H40*35%</f>
        <v>0</v>
      </c>
      <c r="J40" s="108">
        <f>H40*25%</f>
        <v>0</v>
      </c>
      <c r="K40" s="108">
        <f>H40*20%</f>
        <v>0</v>
      </c>
      <c r="L40" s="108">
        <f>H40*20%</f>
        <v>0</v>
      </c>
    </row>
    <row r="41" spans="1:12" ht="15">
      <c r="A41" s="1"/>
      <c r="B41" s="59" t="s">
        <v>212</v>
      </c>
      <c r="C41" s="67">
        <v>2104004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f>H41*35%</f>
        <v>0</v>
      </c>
      <c r="J41" s="108">
        <f>H41*25%</f>
        <v>0</v>
      </c>
      <c r="K41" s="108">
        <f>H41*20%</f>
        <v>0</v>
      </c>
      <c r="L41" s="108">
        <f>H41*20%</f>
        <v>0</v>
      </c>
    </row>
    <row r="42" spans="1:12" s="102" customFormat="1" ht="15">
      <c r="A42" s="90"/>
      <c r="B42" s="103" t="s">
        <v>61</v>
      </c>
      <c r="C42" s="95"/>
      <c r="D42" s="126">
        <f>SUM(D37:D41)</f>
        <v>2500000</v>
      </c>
      <c r="E42" s="126">
        <f aca="true" t="shared" si="7" ref="E42:L42">SUM(E37:E41)</f>
        <v>0</v>
      </c>
      <c r="F42" s="126">
        <f t="shared" si="7"/>
        <v>1166989</v>
      </c>
      <c r="G42" s="126">
        <f t="shared" si="7"/>
        <v>82936</v>
      </c>
      <c r="H42" s="126">
        <f t="shared" si="7"/>
        <v>1000000</v>
      </c>
      <c r="I42" s="126">
        <f t="shared" si="7"/>
        <v>350000</v>
      </c>
      <c r="J42" s="126">
        <f t="shared" si="7"/>
        <v>250000</v>
      </c>
      <c r="K42" s="126">
        <f t="shared" si="7"/>
        <v>200000</v>
      </c>
      <c r="L42" s="126">
        <f t="shared" si="7"/>
        <v>200000</v>
      </c>
    </row>
    <row r="43" spans="1:12" s="102" customFormat="1" ht="15">
      <c r="A43" s="172"/>
      <c r="B43" s="184" t="s">
        <v>65</v>
      </c>
      <c r="C43" s="169"/>
      <c r="D43" s="167">
        <f>D17+D30+D35+D42</f>
        <v>63532187</v>
      </c>
      <c r="E43" s="167">
        <f aca="true" t="shared" si="8" ref="E43:L43">E17+E30+E35+E42</f>
        <v>65083679</v>
      </c>
      <c r="F43" s="167">
        <f t="shared" si="8"/>
        <v>36969589</v>
      </c>
      <c r="G43" s="167">
        <f t="shared" si="8"/>
        <v>75753108</v>
      </c>
      <c r="H43" s="167">
        <f>H17+H30+H35+H42</f>
        <v>72338000</v>
      </c>
      <c r="I43" s="167">
        <f t="shared" si="8"/>
        <v>25318300</v>
      </c>
      <c r="J43" s="167">
        <f t="shared" si="8"/>
        <v>18084500</v>
      </c>
      <c r="K43" s="167">
        <f t="shared" si="8"/>
        <v>14467600</v>
      </c>
      <c r="L43" s="167">
        <f t="shared" si="8"/>
        <v>14467600</v>
      </c>
    </row>
    <row r="44" spans="1:12" ht="15">
      <c r="A44" s="1">
        <v>2</v>
      </c>
      <c r="B44" s="52" t="s">
        <v>66</v>
      </c>
      <c r="C44" s="66"/>
      <c r="D44" s="16"/>
      <c r="E44" s="29"/>
      <c r="F44" s="29"/>
      <c r="G44" s="29"/>
      <c r="H44" s="29"/>
      <c r="I44" s="29"/>
      <c r="J44" s="29"/>
      <c r="K44" s="29"/>
      <c r="L44" s="29"/>
    </row>
    <row r="45" spans="1:12" ht="15">
      <c r="A45" s="1">
        <v>2.1</v>
      </c>
      <c r="B45" s="40" t="s">
        <v>171</v>
      </c>
      <c r="C45" s="67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5">
      <c r="A46" s="1"/>
      <c r="B46" s="59" t="s">
        <v>213</v>
      </c>
      <c r="C46" s="67">
        <v>2201001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</row>
    <row r="47" spans="1:12" ht="15">
      <c r="A47" s="1"/>
      <c r="B47" s="59" t="s">
        <v>214</v>
      </c>
      <c r="C47" s="67">
        <v>2201002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</row>
    <row r="48" spans="1:12" ht="15">
      <c r="A48" s="1"/>
      <c r="B48" s="59" t="s">
        <v>215</v>
      </c>
      <c r="C48" s="67">
        <v>2201003</v>
      </c>
      <c r="D48" s="108">
        <v>1500000</v>
      </c>
      <c r="E48" s="108">
        <v>1258806</v>
      </c>
      <c r="F48" s="108">
        <v>1000000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</row>
    <row r="49" spans="1:12" ht="15">
      <c r="A49" s="1"/>
      <c r="B49" s="59" t="s">
        <v>216</v>
      </c>
      <c r="C49" s="67">
        <v>2201004</v>
      </c>
      <c r="D49" s="108">
        <v>0</v>
      </c>
      <c r="E49" s="108">
        <v>0</v>
      </c>
      <c r="F49" s="187">
        <v>0</v>
      </c>
      <c r="G49" s="108">
        <v>0</v>
      </c>
      <c r="H49" s="108">
        <v>350000</v>
      </c>
      <c r="I49" s="108">
        <f>H49*35%</f>
        <v>122499.99999999999</v>
      </c>
      <c r="J49" s="108">
        <f>H49*25%</f>
        <v>87500</v>
      </c>
      <c r="K49" s="108">
        <f>H49*20%</f>
        <v>70000</v>
      </c>
      <c r="L49" s="108">
        <f>H49*20%</f>
        <v>70000</v>
      </c>
    </row>
    <row r="50" spans="1:12" s="102" customFormat="1" ht="15">
      <c r="A50" s="90"/>
      <c r="B50" s="103" t="s">
        <v>61</v>
      </c>
      <c r="C50" s="95"/>
      <c r="D50" s="126">
        <f>SUM(D46:D49)</f>
        <v>1500000</v>
      </c>
      <c r="E50" s="126">
        <f aca="true" t="shared" si="9" ref="E50:L50">SUM(E46:E49)</f>
        <v>1258806</v>
      </c>
      <c r="F50" s="126">
        <f t="shared" si="9"/>
        <v>1000000</v>
      </c>
      <c r="G50" s="126">
        <f t="shared" si="9"/>
        <v>0</v>
      </c>
      <c r="H50" s="126">
        <f t="shared" si="9"/>
        <v>350000</v>
      </c>
      <c r="I50" s="126">
        <f t="shared" si="9"/>
        <v>122499.99999999999</v>
      </c>
      <c r="J50" s="126">
        <f t="shared" si="9"/>
        <v>87500</v>
      </c>
      <c r="K50" s="126">
        <f t="shared" si="9"/>
        <v>70000</v>
      </c>
      <c r="L50" s="126">
        <f t="shared" si="9"/>
        <v>70000</v>
      </c>
    </row>
    <row r="51" spans="1:12" ht="15">
      <c r="A51" s="1">
        <v>2.2</v>
      </c>
      <c r="B51" s="40" t="s">
        <v>67</v>
      </c>
      <c r="C51" s="67"/>
      <c r="D51" s="108"/>
      <c r="E51" s="108"/>
      <c r="F51" s="108"/>
      <c r="G51" s="144"/>
      <c r="H51" s="108"/>
      <c r="I51" s="108"/>
      <c r="J51" s="108"/>
      <c r="K51" s="108"/>
      <c r="L51" s="108"/>
    </row>
    <row r="52" spans="1:12" ht="15">
      <c r="A52" s="1"/>
      <c r="B52" s="59" t="s">
        <v>217</v>
      </c>
      <c r="C52" s="67">
        <v>2201101</v>
      </c>
      <c r="D52" s="108">
        <v>0</v>
      </c>
      <c r="E52" s="108">
        <v>0</v>
      </c>
      <c r="F52" s="187">
        <v>105600</v>
      </c>
      <c r="G52" s="108">
        <v>0</v>
      </c>
      <c r="H52" s="108">
        <v>200000</v>
      </c>
      <c r="I52" s="108">
        <f>H52*35%</f>
        <v>70000</v>
      </c>
      <c r="J52" s="108">
        <f>H52*25%</f>
        <v>50000</v>
      </c>
      <c r="K52" s="108">
        <f>H52*20%</f>
        <v>40000</v>
      </c>
      <c r="L52" s="108">
        <f>H52*20%</f>
        <v>40000</v>
      </c>
    </row>
    <row r="53" spans="1:12" ht="15">
      <c r="A53" s="1"/>
      <c r="B53" s="59" t="s">
        <v>218</v>
      </c>
      <c r="C53" s="67">
        <v>2201102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</row>
    <row r="54" spans="1:12" s="102" customFormat="1" ht="15">
      <c r="A54" s="90"/>
      <c r="B54" s="103" t="s">
        <v>61</v>
      </c>
      <c r="C54" s="95"/>
      <c r="D54" s="126">
        <f>SUM(D52:D53)</f>
        <v>0</v>
      </c>
      <c r="E54" s="126">
        <f aca="true" t="shared" si="10" ref="E54:L54">SUM(E52:E53)</f>
        <v>0</v>
      </c>
      <c r="F54" s="126">
        <f t="shared" si="10"/>
        <v>105600</v>
      </c>
      <c r="G54" s="126">
        <f t="shared" si="10"/>
        <v>0</v>
      </c>
      <c r="H54" s="126">
        <f t="shared" si="10"/>
        <v>200000</v>
      </c>
      <c r="I54" s="126">
        <f t="shared" si="10"/>
        <v>70000</v>
      </c>
      <c r="J54" s="126">
        <f t="shared" si="10"/>
        <v>50000</v>
      </c>
      <c r="K54" s="126">
        <f t="shared" si="10"/>
        <v>40000</v>
      </c>
      <c r="L54" s="126">
        <f t="shared" si="10"/>
        <v>40000</v>
      </c>
    </row>
    <row r="55" spans="1:12" ht="15">
      <c r="A55" s="1">
        <v>2.3</v>
      </c>
      <c r="B55" s="40" t="s">
        <v>68</v>
      </c>
      <c r="C55" s="66"/>
      <c r="D55" s="108"/>
      <c r="E55" s="108"/>
      <c r="F55" s="187"/>
      <c r="G55" s="144"/>
      <c r="H55" s="108"/>
      <c r="I55" s="108"/>
      <c r="J55" s="108"/>
      <c r="K55" s="108"/>
      <c r="L55" s="108"/>
    </row>
    <row r="56" spans="1:12" ht="15">
      <c r="A56" s="1"/>
      <c r="B56" s="59" t="s">
        <v>219</v>
      </c>
      <c r="C56" s="66">
        <v>2201201</v>
      </c>
      <c r="D56" s="108">
        <v>0</v>
      </c>
      <c r="E56" s="108">
        <v>21313</v>
      </c>
      <c r="F56" s="187">
        <v>22224</v>
      </c>
      <c r="G56" s="108">
        <v>24676</v>
      </c>
      <c r="H56" s="108">
        <v>30000</v>
      </c>
      <c r="I56" s="108">
        <f>H56*35%</f>
        <v>10500</v>
      </c>
      <c r="J56" s="108">
        <f>H56*25%</f>
        <v>7500</v>
      </c>
      <c r="K56" s="108">
        <f>H56*20%</f>
        <v>6000</v>
      </c>
      <c r="L56" s="108">
        <f>H56*20%</f>
        <v>6000</v>
      </c>
    </row>
    <row r="57" spans="1:12" ht="15">
      <c r="A57" s="1"/>
      <c r="B57" s="59" t="s">
        <v>220</v>
      </c>
      <c r="C57" s="66">
        <v>2201202</v>
      </c>
      <c r="D57" s="108">
        <v>0</v>
      </c>
      <c r="E57" s="108">
        <v>0</v>
      </c>
      <c r="F57" s="108">
        <v>0</v>
      </c>
      <c r="G57" s="108">
        <v>0</v>
      </c>
      <c r="H57" s="108"/>
      <c r="I57" s="108">
        <f>H57*35%</f>
        <v>0</v>
      </c>
      <c r="J57" s="108">
        <f>H57*25%</f>
        <v>0</v>
      </c>
      <c r="K57" s="108">
        <f>H57*20%</f>
        <v>0</v>
      </c>
      <c r="L57" s="108">
        <f>H57*20%</f>
        <v>0</v>
      </c>
    </row>
    <row r="58" spans="1:12" ht="15">
      <c r="A58" s="1"/>
      <c r="B58" s="59" t="s">
        <v>221</v>
      </c>
      <c r="C58" s="66">
        <v>2201204</v>
      </c>
      <c r="D58" s="108">
        <v>0</v>
      </c>
      <c r="E58" s="108"/>
      <c r="F58" s="187">
        <v>3300</v>
      </c>
      <c r="G58" s="108">
        <v>0</v>
      </c>
      <c r="H58" s="108">
        <v>15000</v>
      </c>
      <c r="I58" s="108">
        <f>H58*35%</f>
        <v>5250</v>
      </c>
      <c r="J58" s="108">
        <f>H58*25%</f>
        <v>3750</v>
      </c>
      <c r="K58" s="108">
        <f>H58*20%</f>
        <v>3000</v>
      </c>
      <c r="L58" s="108">
        <f>H58*20%</f>
        <v>3000</v>
      </c>
    </row>
    <row r="59" spans="1:12" ht="15">
      <c r="A59" s="1"/>
      <c r="B59" s="59" t="s">
        <v>222</v>
      </c>
      <c r="C59" s="66">
        <v>2201203</v>
      </c>
      <c r="D59" s="108">
        <v>0</v>
      </c>
      <c r="E59" s="108">
        <v>8000</v>
      </c>
      <c r="F59" s="187">
        <v>6600</v>
      </c>
      <c r="G59" s="108">
        <v>2000</v>
      </c>
      <c r="H59" s="108">
        <v>8000</v>
      </c>
      <c r="I59" s="108">
        <f>H59*35%</f>
        <v>2800</v>
      </c>
      <c r="J59" s="108">
        <f>H59*25%</f>
        <v>2000</v>
      </c>
      <c r="K59" s="108">
        <f>H59*20%</f>
        <v>1600</v>
      </c>
      <c r="L59" s="108">
        <f>H59*20%</f>
        <v>1600</v>
      </c>
    </row>
    <row r="60" spans="1:12" s="102" customFormat="1" ht="15">
      <c r="A60" s="90"/>
      <c r="B60" s="103" t="s">
        <v>61</v>
      </c>
      <c r="C60" s="95"/>
      <c r="D60" s="126">
        <f>SUM(D56:D59)</f>
        <v>0</v>
      </c>
      <c r="E60" s="126">
        <f aca="true" t="shared" si="11" ref="E60:L60">SUM(E56:E59)</f>
        <v>29313</v>
      </c>
      <c r="F60" s="126">
        <f t="shared" si="11"/>
        <v>32124</v>
      </c>
      <c r="G60" s="126">
        <f t="shared" si="11"/>
        <v>26676</v>
      </c>
      <c r="H60" s="126">
        <f t="shared" si="11"/>
        <v>53000</v>
      </c>
      <c r="I60" s="126">
        <f t="shared" si="11"/>
        <v>18550</v>
      </c>
      <c r="J60" s="126">
        <f t="shared" si="11"/>
        <v>13250</v>
      </c>
      <c r="K60" s="126">
        <f t="shared" si="11"/>
        <v>10600</v>
      </c>
      <c r="L60" s="126">
        <f t="shared" si="11"/>
        <v>10600</v>
      </c>
    </row>
    <row r="61" spans="1:12" ht="15">
      <c r="A61" s="1">
        <v>2.4</v>
      </c>
      <c r="B61" s="61" t="s">
        <v>69</v>
      </c>
      <c r="C61" s="66"/>
      <c r="D61" s="108"/>
      <c r="E61" s="108"/>
      <c r="F61" s="187"/>
      <c r="G61" s="144"/>
      <c r="H61" s="108"/>
      <c r="I61" s="108"/>
      <c r="J61" s="108"/>
      <c r="K61" s="108"/>
      <c r="L61" s="108"/>
    </row>
    <row r="62" spans="1:12" ht="15">
      <c r="A62" s="1"/>
      <c r="B62" s="59" t="s">
        <v>227</v>
      </c>
      <c r="C62" s="66">
        <v>2202001</v>
      </c>
      <c r="D62" s="108">
        <v>0</v>
      </c>
      <c r="E62" s="108">
        <v>0</v>
      </c>
      <c r="F62" s="108">
        <v>0</v>
      </c>
      <c r="G62" s="108">
        <v>0</v>
      </c>
      <c r="H62" s="108">
        <v>5000</v>
      </c>
      <c r="I62" s="108">
        <f>H62*35%</f>
        <v>1750</v>
      </c>
      <c r="J62" s="108">
        <f>H62*25%</f>
        <v>1250</v>
      </c>
      <c r="K62" s="108">
        <f>H62*20%</f>
        <v>1000</v>
      </c>
      <c r="L62" s="108">
        <f>H62*20%</f>
        <v>1000</v>
      </c>
    </row>
    <row r="63" spans="1:12" ht="15">
      <c r="A63" s="1"/>
      <c r="B63" s="59" t="s">
        <v>223</v>
      </c>
      <c r="C63" s="67">
        <v>2202002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f>H63*35%</f>
        <v>0</v>
      </c>
      <c r="J63" s="108">
        <f>H63*25%</f>
        <v>0</v>
      </c>
      <c r="K63" s="108">
        <f>H63*20%</f>
        <v>0</v>
      </c>
      <c r="L63" s="108">
        <f>H63*20%</f>
        <v>0</v>
      </c>
    </row>
    <row r="64" spans="1:12" s="102" customFormat="1" ht="15">
      <c r="A64" s="90"/>
      <c r="B64" s="103" t="s">
        <v>61</v>
      </c>
      <c r="C64" s="95"/>
      <c r="D64" s="126">
        <f>SUM(D62:D63)</f>
        <v>0</v>
      </c>
      <c r="E64" s="126">
        <f aca="true" t="shared" si="12" ref="E64:L64">SUM(E62:E63)</f>
        <v>0</v>
      </c>
      <c r="F64" s="126">
        <f t="shared" si="12"/>
        <v>0</v>
      </c>
      <c r="G64" s="126">
        <f t="shared" si="12"/>
        <v>0</v>
      </c>
      <c r="H64" s="126">
        <f t="shared" si="12"/>
        <v>5000</v>
      </c>
      <c r="I64" s="126">
        <f t="shared" si="12"/>
        <v>1750</v>
      </c>
      <c r="J64" s="126">
        <f t="shared" si="12"/>
        <v>1250</v>
      </c>
      <c r="K64" s="126">
        <f t="shared" si="12"/>
        <v>1000</v>
      </c>
      <c r="L64" s="126">
        <f t="shared" si="12"/>
        <v>1000</v>
      </c>
    </row>
    <row r="65" spans="1:12" ht="15">
      <c r="A65" s="1">
        <v>2.5</v>
      </c>
      <c r="B65" s="61" t="s">
        <v>70</v>
      </c>
      <c r="C65" s="66"/>
      <c r="D65" s="108"/>
      <c r="E65" s="108"/>
      <c r="F65" s="187"/>
      <c r="G65" s="144"/>
      <c r="H65" s="108"/>
      <c r="I65" s="108"/>
      <c r="J65" s="108"/>
      <c r="K65" s="108"/>
      <c r="L65" s="108"/>
    </row>
    <row r="66" spans="1:12" ht="15">
      <c r="A66" s="1"/>
      <c r="B66" s="59" t="s">
        <v>224</v>
      </c>
      <c r="C66" s="67">
        <v>2202101</v>
      </c>
      <c r="D66" s="108">
        <v>3500000</v>
      </c>
      <c r="E66" s="108">
        <v>0</v>
      </c>
      <c r="F66" s="187">
        <v>385000</v>
      </c>
      <c r="G66" s="108">
        <v>13120</v>
      </c>
      <c r="H66" s="108">
        <v>50000</v>
      </c>
      <c r="I66" s="108">
        <f>H66*35%</f>
        <v>17500</v>
      </c>
      <c r="J66" s="108">
        <f>H66*25%</f>
        <v>12500</v>
      </c>
      <c r="K66" s="108">
        <f>H66*20%</f>
        <v>10000</v>
      </c>
      <c r="L66" s="108">
        <f>H66*20%</f>
        <v>10000</v>
      </c>
    </row>
    <row r="67" spans="1:12" ht="15">
      <c r="A67" s="1"/>
      <c r="B67" s="59" t="s">
        <v>225</v>
      </c>
      <c r="C67" s="67">
        <v>2202102</v>
      </c>
      <c r="D67" s="108">
        <v>4000000</v>
      </c>
      <c r="E67" s="108">
        <v>307461</v>
      </c>
      <c r="F67" s="187">
        <v>268555</v>
      </c>
      <c r="G67" s="108">
        <v>175215</v>
      </c>
      <c r="H67" s="108">
        <v>150000</v>
      </c>
      <c r="I67" s="108">
        <f>H67*35%</f>
        <v>52500</v>
      </c>
      <c r="J67" s="108">
        <f>H67*25%</f>
        <v>37500</v>
      </c>
      <c r="K67" s="108">
        <f>H67*20%</f>
        <v>30000</v>
      </c>
      <c r="L67" s="108">
        <f>H67*20%</f>
        <v>30000</v>
      </c>
    </row>
    <row r="68" spans="1:12" ht="15">
      <c r="A68" s="1"/>
      <c r="B68" s="59" t="s">
        <v>226</v>
      </c>
      <c r="C68" s="67">
        <v>2202103</v>
      </c>
      <c r="D68" s="108">
        <v>0</v>
      </c>
      <c r="E68" s="108">
        <v>0</v>
      </c>
      <c r="F68" s="108">
        <v>0</v>
      </c>
      <c r="G68" s="108">
        <v>0</v>
      </c>
      <c r="H68" s="108">
        <v>20000</v>
      </c>
      <c r="I68" s="108">
        <f>H68*35%</f>
        <v>7000</v>
      </c>
      <c r="J68" s="108">
        <f>H68*25%</f>
        <v>5000</v>
      </c>
      <c r="K68" s="108">
        <f>H68*20%</f>
        <v>4000</v>
      </c>
      <c r="L68" s="108">
        <f>H68*20%</f>
        <v>4000</v>
      </c>
    </row>
    <row r="69" spans="1:12" s="102" customFormat="1" ht="15">
      <c r="A69" s="90"/>
      <c r="B69" s="103" t="s">
        <v>61</v>
      </c>
      <c r="C69" s="95"/>
      <c r="D69" s="126">
        <f>SUM(D66:D68)</f>
        <v>7500000</v>
      </c>
      <c r="E69" s="126">
        <f aca="true" t="shared" si="13" ref="E69:L69">SUM(E66:E68)</f>
        <v>307461</v>
      </c>
      <c r="F69" s="126">
        <f t="shared" si="13"/>
        <v>653555</v>
      </c>
      <c r="G69" s="126">
        <f t="shared" si="13"/>
        <v>188335</v>
      </c>
      <c r="H69" s="126">
        <f t="shared" si="13"/>
        <v>220000</v>
      </c>
      <c r="I69" s="126">
        <f t="shared" si="13"/>
        <v>77000</v>
      </c>
      <c r="J69" s="126">
        <f t="shared" si="13"/>
        <v>55000</v>
      </c>
      <c r="K69" s="126">
        <f t="shared" si="13"/>
        <v>44000</v>
      </c>
      <c r="L69" s="126">
        <f t="shared" si="13"/>
        <v>44000</v>
      </c>
    </row>
    <row r="70" spans="1:12" ht="15">
      <c r="A70" s="1">
        <v>2.6</v>
      </c>
      <c r="B70" s="61" t="s">
        <v>71</v>
      </c>
      <c r="C70" s="66"/>
      <c r="D70" s="108"/>
      <c r="E70" s="108"/>
      <c r="F70" s="187"/>
      <c r="G70" s="144"/>
      <c r="H70" s="108"/>
      <c r="I70" s="108"/>
      <c r="J70" s="108"/>
      <c r="K70" s="108"/>
      <c r="L70" s="108"/>
    </row>
    <row r="71" spans="1:12" ht="15">
      <c r="A71" s="1"/>
      <c r="B71" s="59" t="s">
        <v>229</v>
      </c>
      <c r="C71" s="39">
        <v>2203001</v>
      </c>
      <c r="D71" s="108">
        <v>0</v>
      </c>
      <c r="E71" s="108">
        <v>0</v>
      </c>
      <c r="F71" s="108">
        <v>0</v>
      </c>
      <c r="G71" s="108">
        <v>0</v>
      </c>
      <c r="H71" s="108">
        <v>10000</v>
      </c>
      <c r="I71" s="108">
        <f aca="true" t="shared" si="14" ref="I71:I77">H71*35%</f>
        <v>3500</v>
      </c>
      <c r="J71" s="108">
        <f>H71*25%</f>
        <v>2500</v>
      </c>
      <c r="K71" s="108">
        <f>H71*20%</f>
        <v>2000</v>
      </c>
      <c r="L71" s="108">
        <f>H71*20%</f>
        <v>2000</v>
      </c>
    </row>
    <row r="72" spans="1:12" ht="15">
      <c r="A72" s="1"/>
      <c r="B72" s="59" t="s">
        <v>230</v>
      </c>
      <c r="C72" s="39">
        <v>2203001</v>
      </c>
      <c r="D72" s="108">
        <v>0</v>
      </c>
      <c r="E72" s="108">
        <v>0</v>
      </c>
      <c r="F72" s="108">
        <v>0</v>
      </c>
      <c r="G72" s="108">
        <v>0</v>
      </c>
      <c r="H72" s="108">
        <v>10000</v>
      </c>
      <c r="I72" s="108">
        <f t="shared" si="14"/>
        <v>3500</v>
      </c>
      <c r="J72" s="108">
        <f aca="true" t="shared" si="15" ref="J72:J77">H72*25%</f>
        <v>2500</v>
      </c>
      <c r="K72" s="108">
        <f aca="true" t="shared" si="16" ref="K72:K77">H72*20%</f>
        <v>2000</v>
      </c>
      <c r="L72" s="108">
        <f aca="true" t="shared" si="17" ref="L72:L77">H72*20%</f>
        <v>2000</v>
      </c>
    </row>
    <row r="73" spans="1:12" ht="15">
      <c r="A73" s="1"/>
      <c r="B73" s="59" t="s">
        <v>233</v>
      </c>
      <c r="C73" s="39">
        <v>2203001</v>
      </c>
      <c r="D73" s="108">
        <v>46000</v>
      </c>
      <c r="E73" s="108">
        <v>0</v>
      </c>
      <c r="F73" s="187">
        <v>30202</v>
      </c>
      <c r="G73" s="108">
        <v>12664</v>
      </c>
      <c r="H73" s="108">
        <v>10000</v>
      </c>
      <c r="I73" s="108">
        <f t="shared" si="14"/>
        <v>3500</v>
      </c>
      <c r="J73" s="108">
        <f t="shared" si="15"/>
        <v>2500</v>
      </c>
      <c r="K73" s="108">
        <f t="shared" si="16"/>
        <v>2000</v>
      </c>
      <c r="L73" s="108">
        <f t="shared" si="17"/>
        <v>2000</v>
      </c>
    </row>
    <row r="74" spans="1:12" ht="15">
      <c r="A74" s="1"/>
      <c r="B74" s="59" t="s">
        <v>228</v>
      </c>
      <c r="C74" s="39">
        <v>2203001</v>
      </c>
      <c r="D74" s="108">
        <v>20000</v>
      </c>
      <c r="E74" s="108">
        <v>0</v>
      </c>
      <c r="F74" s="108">
        <v>0</v>
      </c>
      <c r="G74" s="108">
        <v>0</v>
      </c>
      <c r="H74" s="108">
        <v>0</v>
      </c>
      <c r="I74" s="108">
        <f t="shared" si="14"/>
        <v>0</v>
      </c>
      <c r="J74" s="108">
        <f t="shared" si="15"/>
        <v>0</v>
      </c>
      <c r="K74" s="108">
        <f t="shared" si="16"/>
        <v>0</v>
      </c>
      <c r="L74" s="108">
        <f t="shared" si="17"/>
        <v>0</v>
      </c>
    </row>
    <row r="75" spans="1:12" ht="15">
      <c r="A75" s="1"/>
      <c r="B75" s="59" t="s">
        <v>231</v>
      </c>
      <c r="C75" s="39">
        <v>2203001</v>
      </c>
      <c r="D75" s="108"/>
      <c r="E75" s="108">
        <v>56780</v>
      </c>
      <c r="F75" s="187">
        <v>40841</v>
      </c>
      <c r="G75" s="108">
        <v>36716</v>
      </c>
      <c r="H75" s="108">
        <v>40000</v>
      </c>
      <c r="I75" s="108">
        <f t="shared" si="14"/>
        <v>14000</v>
      </c>
      <c r="J75" s="108">
        <f t="shared" si="15"/>
        <v>10000</v>
      </c>
      <c r="K75" s="108">
        <f t="shared" si="16"/>
        <v>8000</v>
      </c>
      <c r="L75" s="108">
        <f t="shared" si="17"/>
        <v>8000</v>
      </c>
    </row>
    <row r="76" spans="1:12" ht="15">
      <c r="A76" s="1"/>
      <c r="B76" s="59" t="s">
        <v>234</v>
      </c>
      <c r="C76" s="39">
        <v>2203002</v>
      </c>
      <c r="D76" s="108">
        <v>900000</v>
      </c>
      <c r="E76" s="108">
        <v>0</v>
      </c>
      <c r="F76" s="187">
        <v>92400</v>
      </c>
      <c r="G76" s="108">
        <v>0</v>
      </c>
      <c r="H76" s="108">
        <v>80000</v>
      </c>
      <c r="I76" s="108">
        <f t="shared" si="14"/>
        <v>28000</v>
      </c>
      <c r="J76" s="108">
        <f t="shared" si="15"/>
        <v>20000</v>
      </c>
      <c r="K76" s="108">
        <f t="shared" si="16"/>
        <v>16000</v>
      </c>
      <c r="L76" s="108">
        <f t="shared" si="17"/>
        <v>16000</v>
      </c>
    </row>
    <row r="77" spans="1:12" ht="15">
      <c r="A77" s="1"/>
      <c r="B77" s="59" t="s">
        <v>232</v>
      </c>
      <c r="C77" s="39">
        <v>2203003</v>
      </c>
      <c r="D77" s="108">
        <v>0</v>
      </c>
      <c r="E77" s="108">
        <v>0</v>
      </c>
      <c r="F77" s="108">
        <v>0</v>
      </c>
      <c r="G77" s="108">
        <v>209109</v>
      </c>
      <c r="H77" s="108">
        <v>10000</v>
      </c>
      <c r="I77" s="108">
        <f t="shared" si="14"/>
        <v>3500</v>
      </c>
      <c r="J77" s="108">
        <f t="shared" si="15"/>
        <v>2500</v>
      </c>
      <c r="K77" s="108">
        <f t="shared" si="16"/>
        <v>2000</v>
      </c>
      <c r="L77" s="108">
        <f t="shared" si="17"/>
        <v>2000</v>
      </c>
    </row>
    <row r="78" spans="1:12" s="102" customFormat="1" ht="15">
      <c r="A78" s="90"/>
      <c r="B78" s="103" t="s">
        <v>61</v>
      </c>
      <c r="C78" s="95"/>
      <c r="D78" s="126">
        <f>SUM(D71:D77)</f>
        <v>966000</v>
      </c>
      <c r="E78" s="126">
        <f aca="true" t="shared" si="18" ref="E78:L78">SUM(E71:E77)</f>
        <v>56780</v>
      </c>
      <c r="F78" s="126">
        <f t="shared" si="18"/>
        <v>163443</v>
      </c>
      <c r="G78" s="126">
        <f t="shared" si="18"/>
        <v>258489</v>
      </c>
      <c r="H78" s="126">
        <f t="shared" si="18"/>
        <v>160000</v>
      </c>
      <c r="I78" s="126">
        <f t="shared" si="18"/>
        <v>56000</v>
      </c>
      <c r="J78" s="126">
        <f t="shared" si="18"/>
        <v>40000</v>
      </c>
      <c r="K78" s="126">
        <f t="shared" si="18"/>
        <v>32000</v>
      </c>
      <c r="L78" s="126">
        <f t="shared" si="18"/>
        <v>32000</v>
      </c>
    </row>
    <row r="79" spans="1:12" ht="15">
      <c r="A79" s="1">
        <v>2.7</v>
      </c>
      <c r="B79" s="40" t="s">
        <v>72</v>
      </c>
      <c r="C79" s="66"/>
      <c r="D79" s="108"/>
      <c r="E79" s="108"/>
      <c r="F79" s="187"/>
      <c r="G79" s="144"/>
      <c r="H79" s="108"/>
      <c r="I79" s="108"/>
      <c r="J79" s="108"/>
      <c r="K79" s="108"/>
      <c r="L79" s="108"/>
    </row>
    <row r="80" spans="1:12" ht="15">
      <c r="A80" s="1"/>
      <c r="B80" s="50" t="s">
        <v>235</v>
      </c>
      <c r="C80" s="39">
        <v>2204001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</row>
    <row r="81" spans="1:12" ht="15">
      <c r="A81" s="1"/>
      <c r="B81" s="50" t="s">
        <v>73</v>
      </c>
      <c r="C81" s="39">
        <v>2204001</v>
      </c>
      <c r="D81" s="108">
        <v>0</v>
      </c>
      <c r="E81" s="108">
        <v>0</v>
      </c>
      <c r="F81" s="108">
        <v>0</v>
      </c>
      <c r="G81" s="108">
        <v>2000</v>
      </c>
      <c r="H81" s="108">
        <v>50000</v>
      </c>
      <c r="I81" s="108">
        <f>H81*35%</f>
        <v>17500</v>
      </c>
      <c r="J81" s="108">
        <f>H81*25%</f>
        <v>12500</v>
      </c>
      <c r="K81" s="108">
        <f>H81*20%</f>
        <v>10000</v>
      </c>
      <c r="L81" s="108">
        <f>H81*20%</f>
        <v>10000</v>
      </c>
    </row>
    <row r="82" spans="1:12" ht="15">
      <c r="A82" s="1"/>
      <c r="B82" s="50" t="s">
        <v>236</v>
      </c>
      <c r="C82" s="39">
        <v>2204001</v>
      </c>
      <c r="D82" s="108">
        <v>0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</row>
    <row r="83" spans="1:12" s="102" customFormat="1" ht="15">
      <c r="A83" s="90"/>
      <c r="B83" s="103" t="s">
        <v>61</v>
      </c>
      <c r="C83" s="95"/>
      <c r="D83" s="126">
        <f>SUM(D80:D82)</f>
        <v>0</v>
      </c>
      <c r="E83" s="126">
        <f aca="true" t="shared" si="19" ref="E83:L83">SUM(E80:E82)</f>
        <v>0</v>
      </c>
      <c r="F83" s="126">
        <f t="shared" si="19"/>
        <v>0</v>
      </c>
      <c r="G83" s="126">
        <f t="shared" si="19"/>
        <v>2000</v>
      </c>
      <c r="H83" s="126">
        <f t="shared" si="19"/>
        <v>50000</v>
      </c>
      <c r="I83" s="126">
        <f t="shared" si="19"/>
        <v>17500</v>
      </c>
      <c r="J83" s="126">
        <f t="shared" si="19"/>
        <v>12500</v>
      </c>
      <c r="K83" s="126">
        <f t="shared" si="19"/>
        <v>10000</v>
      </c>
      <c r="L83" s="126">
        <f t="shared" si="19"/>
        <v>10000</v>
      </c>
    </row>
    <row r="84" spans="1:12" ht="15">
      <c r="A84" s="1">
        <v>2.8</v>
      </c>
      <c r="B84" s="40" t="s">
        <v>74</v>
      </c>
      <c r="C84" s="66"/>
      <c r="D84" s="108"/>
      <c r="E84" s="108"/>
      <c r="F84" s="187"/>
      <c r="G84" s="144"/>
      <c r="H84" s="108"/>
      <c r="I84" s="108"/>
      <c r="J84" s="108"/>
      <c r="K84" s="108"/>
      <c r="L84" s="108"/>
    </row>
    <row r="85" spans="1:12" ht="15">
      <c r="A85" s="1"/>
      <c r="B85" s="50" t="s">
        <v>237</v>
      </c>
      <c r="C85" s="39">
        <v>2205001</v>
      </c>
      <c r="D85" s="108">
        <v>0</v>
      </c>
      <c r="E85" s="108">
        <v>0</v>
      </c>
      <c r="F85" s="108">
        <v>0</v>
      </c>
      <c r="G85" s="108">
        <v>0</v>
      </c>
      <c r="H85" s="108">
        <v>5000</v>
      </c>
      <c r="I85" s="108">
        <f>H85*35%</f>
        <v>1750</v>
      </c>
      <c r="J85" s="108">
        <f>H85*25%</f>
        <v>1250</v>
      </c>
      <c r="K85" s="108">
        <f>H85*20%</f>
        <v>1000</v>
      </c>
      <c r="L85" s="108">
        <f>H85*20%</f>
        <v>1000</v>
      </c>
    </row>
    <row r="86" spans="1:12" ht="15">
      <c r="A86" s="1"/>
      <c r="B86" s="50" t="s">
        <v>238</v>
      </c>
      <c r="C86" s="39">
        <v>2205001</v>
      </c>
      <c r="D86" s="108">
        <v>0</v>
      </c>
      <c r="E86" s="108">
        <v>0</v>
      </c>
      <c r="F86" s="108">
        <v>0</v>
      </c>
      <c r="G86" s="108">
        <v>0</v>
      </c>
      <c r="H86" s="108">
        <v>5000</v>
      </c>
      <c r="I86" s="108">
        <f>H86*35%</f>
        <v>1750</v>
      </c>
      <c r="J86" s="108">
        <f>H86*25%</f>
        <v>1250</v>
      </c>
      <c r="K86" s="108">
        <f>H86*20%</f>
        <v>1000</v>
      </c>
      <c r="L86" s="108">
        <f>H86*20%</f>
        <v>1000</v>
      </c>
    </row>
    <row r="87" spans="1:12" ht="15">
      <c r="A87" s="1"/>
      <c r="B87" s="50" t="s">
        <v>239</v>
      </c>
      <c r="C87" s="39">
        <v>2205001</v>
      </c>
      <c r="D87" s="108">
        <v>0</v>
      </c>
      <c r="E87" s="108">
        <v>0</v>
      </c>
      <c r="F87" s="108">
        <v>0</v>
      </c>
      <c r="G87" s="108">
        <v>0</v>
      </c>
      <c r="H87" s="108">
        <v>5000</v>
      </c>
      <c r="I87" s="108">
        <f>H87*35%</f>
        <v>1750</v>
      </c>
      <c r="J87" s="108">
        <f>H87*25%</f>
        <v>1250</v>
      </c>
      <c r="K87" s="108">
        <f>H87*20%</f>
        <v>1000</v>
      </c>
      <c r="L87" s="108">
        <f>H87*20%</f>
        <v>1000</v>
      </c>
    </row>
    <row r="88" spans="1:12" s="102" customFormat="1" ht="15">
      <c r="A88" s="90"/>
      <c r="B88" s="103" t="s">
        <v>61</v>
      </c>
      <c r="C88" s="95"/>
      <c r="D88" s="126">
        <f>SUM(D85:D87)</f>
        <v>0</v>
      </c>
      <c r="E88" s="126">
        <f aca="true" t="shared" si="20" ref="E88:L88">SUM(E85:E87)</f>
        <v>0</v>
      </c>
      <c r="F88" s="126">
        <f t="shared" si="20"/>
        <v>0</v>
      </c>
      <c r="G88" s="126">
        <f t="shared" si="20"/>
        <v>0</v>
      </c>
      <c r="H88" s="126">
        <f t="shared" si="20"/>
        <v>15000</v>
      </c>
      <c r="I88" s="126">
        <f t="shared" si="20"/>
        <v>5250</v>
      </c>
      <c r="J88" s="126">
        <f t="shared" si="20"/>
        <v>3750</v>
      </c>
      <c r="K88" s="126">
        <f t="shared" si="20"/>
        <v>3000</v>
      </c>
      <c r="L88" s="126">
        <f t="shared" si="20"/>
        <v>3000</v>
      </c>
    </row>
    <row r="89" spans="1:12" ht="15">
      <c r="A89" s="1">
        <v>2.9</v>
      </c>
      <c r="B89" s="40" t="s">
        <v>75</v>
      </c>
      <c r="C89" s="66"/>
      <c r="D89" s="108"/>
      <c r="E89" s="108"/>
      <c r="F89" s="187"/>
      <c r="G89" s="144"/>
      <c r="H89" s="108"/>
      <c r="I89" s="108"/>
      <c r="J89" s="108"/>
      <c r="K89" s="108"/>
      <c r="L89" s="108"/>
    </row>
    <row r="90" spans="1:12" ht="15">
      <c r="A90" s="1"/>
      <c r="B90" s="59" t="s">
        <v>240</v>
      </c>
      <c r="C90" s="66">
        <v>2205101</v>
      </c>
      <c r="D90" s="108">
        <v>10000</v>
      </c>
      <c r="E90" s="108">
        <v>32000</v>
      </c>
      <c r="F90" s="187">
        <v>36800</v>
      </c>
      <c r="G90" s="108">
        <v>42500</v>
      </c>
      <c r="H90" s="108">
        <v>50000</v>
      </c>
      <c r="I90" s="108">
        <f>H90*35%</f>
        <v>17500</v>
      </c>
      <c r="J90" s="108">
        <f>H90*25%</f>
        <v>12500</v>
      </c>
      <c r="K90" s="108">
        <f>H90*20%</f>
        <v>10000</v>
      </c>
      <c r="L90" s="108">
        <f>H90*20%</f>
        <v>10000</v>
      </c>
    </row>
    <row r="91" spans="1:12" ht="15">
      <c r="A91" s="1"/>
      <c r="B91" s="59" t="s">
        <v>241</v>
      </c>
      <c r="C91" s="67">
        <v>2205102</v>
      </c>
      <c r="D91" s="108">
        <v>0</v>
      </c>
      <c r="E91" s="108">
        <v>0</v>
      </c>
      <c r="F91" s="108">
        <v>0</v>
      </c>
      <c r="G91" s="108">
        <v>0</v>
      </c>
      <c r="H91" s="108">
        <v>0</v>
      </c>
      <c r="I91" s="108">
        <f>H91*35%</f>
        <v>0</v>
      </c>
      <c r="J91" s="108">
        <f>H91*25%</f>
        <v>0</v>
      </c>
      <c r="K91" s="108">
        <f>H91*20%</f>
        <v>0</v>
      </c>
      <c r="L91" s="108">
        <f>H91*20%</f>
        <v>0</v>
      </c>
    </row>
    <row r="92" spans="1:12" ht="15">
      <c r="A92" s="1"/>
      <c r="B92" s="59" t="s">
        <v>242</v>
      </c>
      <c r="C92" s="67">
        <v>2205103</v>
      </c>
      <c r="D92" s="108">
        <v>0</v>
      </c>
      <c r="E92" s="108">
        <v>0</v>
      </c>
      <c r="F92" s="108">
        <v>0</v>
      </c>
      <c r="G92" s="108">
        <v>0</v>
      </c>
      <c r="H92" s="108">
        <v>10000</v>
      </c>
      <c r="I92" s="108">
        <f>H92*35%</f>
        <v>3500</v>
      </c>
      <c r="J92" s="108">
        <f>H92*25%</f>
        <v>2500</v>
      </c>
      <c r="K92" s="108">
        <f>H92*20%</f>
        <v>2000</v>
      </c>
      <c r="L92" s="108">
        <f>H92*20%</f>
        <v>2000</v>
      </c>
    </row>
    <row r="93" spans="1:12" s="102" customFormat="1" ht="15">
      <c r="A93" s="90"/>
      <c r="B93" s="103" t="s">
        <v>61</v>
      </c>
      <c r="C93" s="95"/>
      <c r="D93" s="126">
        <f>SUM(D90:D92)</f>
        <v>10000</v>
      </c>
      <c r="E93" s="126">
        <f aca="true" t="shared" si="21" ref="E93:L93">SUM(E90:E92)</f>
        <v>32000</v>
      </c>
      <c r="F93" s="126">
        <f t="shared" si="21"/>
        <v>36800</v>
      </c>
      <c r="G93" s="126">
        <f t="shared" si="21"/>
        <v>42500</v>
      </c>
      <c r="H93" s="126">
        <f t="shared" si="21"/>
        <v>60000</v>
      </c>
      <c r="I93" s="126">
        <f t="shared" si="21"/>
        <v>21000</v>
      </c>
      <c r="J93" s="126">
        <f t="shared" si="21"/>
        <v>15000</v>
      </c>
      <c r="K93" s="126">
        <f t="shared" si="21"/>
        <v>12000</v>
      </c>
      <c r="L93" s="126">
        <f t="shared" si="21"/>
        <v>12000</v>
      </c>
    </row>
    <row r="94" spans="1:12" ht="15">
      <c r="A94" s="62">
        <v>2.1</v>
      </c>
      <c r="B94" s="40" t="s">
        <v>76</v>
      </c>
      <c r="C94" s="66"/>
      <c r="D94" s="108"/>
      <c r="E94" s="108"/>
      <c r="F94" s="187"/>
      <c r="G94" s="144"/>
      <c r="H94" s="108"/>
      <c r="I94" s="108"/>
      <c r="J94" s="108"/>
      <c r="K94" s="108"/>
      <c r="L94" s="108"/>
    </row>
    <row r="95" spans="1:12" ht="15">
      <c r="A95" s="1"/>
      <c r="B95" s="59" t="s">
        <v>243</v>
      </c>
      <c r="C95" s="67">
        <v>2205201</v>
      </c>
      <c r="D95" s="108">
        <v>0</v>
      </c>
      <c r="E95" s="108">
        <v>125630</v>
      </c>
      <c r="F95" s="108">
        <v>0</v>
      </c>
      <c r="G95" s="108">
        <v>300000</v>
      </c>
      <c r="H95" s="108">
        <v>50000</v>
      </c>
      <c r="I95" s="108">
        <f>H95*35%</f>
        <v>17500</v>
      </c>
      <c r="J95" s="108">
        <f>H95*25%</f>
        <v>12500</v>
      </c>
      <c r="K95" s="108">
        <f>H95*20%</f>
        <v>10000</v>
      </c>
      <c r="L95" s="108">
        <f>H95*20%</f>
        <v>10000</v>
      </c>
    </row>
    <row r="96" spans="1:12" ht="15">
      <c r="A96" s="1"/>
      <c r="B96" s="59" t="s">
        <v>244</v>
      </c>
      <c r="C96" s="67">
        <v>2205202</v>
      </c>
      <c r="D96" s="108">
        <v>0</v>
      </c>
      <c r="E96" s="108">
        <v>0</v>
      </c>
      <c r="F96" s="108">
        <v>0</v>
      </c>
      <c r="G96" s="108">
        <v>0</v>
      </c>
      <c r="H96" s="108">
        <v>50000</v>
      </c>
      <c r="I96" s="108">
        <f>H96*35%</f>
        <v>17500</v>
      </c>
      <c r="J96" s="108">
        <f>H96*25%</f>
        <v>12500</v>
      </c>
      <c r="K96" s="108">
        <f>H96*20%</f>
        <v>10000</v>
      </c>
      <c r="L96" s="108">
        <f>H96*20%</f>
        <v>10000</v>
      </c>
    </row>
    <row r="97" spans="1:12" ht="15">
      <c r="A97" s="1"/>
      <c r="B97" s="59" t="s">
        <v>245</v>
      </c>
      <c r="C97" s="67">
        <v>2205203</v>
      </c>
      <c r="D97" s="108">
        <v>0</v>
      </c>
      <c r="E97" s="108">
        <v>0</v>
      </c>
      <c r="F97" s="108">
        <v>0</v>
      </c>
      <c r="G97" s="108">
        <v>41000</v>
      </c>
      <c r="H97" s="108">
        <v>30000</v>
      </c>
      <c r="I97" s="108">
        <f>H97*35%</f>
        <v>10500</v>
      </c>
      <c r="J97" s="108">
        <f>H97*25%</f>
        <v>7500</v>
      </c>
      <c r="K97" s="108">
        <f>H97*20%</f>
        <v>6000</v>
      </c>
      <c r="L97" s="108">
        <f>H97*20%</f>
        <v>6000</v>
      </c>
    </row>
    <row r="98" spans="1:12" s="102" customFormat="1" ht="15">
      <c r="A98" s="90"/>
      <c r="B98" s="103" t="s">
        <v>61</v>
      </c>
      <c r="C98" s="95"/>
      <c r="D98" s="126">
        <f>SUM(D95:D97)</f>
        <v>0</v>
      </c>
      <c r="E98" s="126">
        <f aca="true" t="shared" si="22" ref="E98:L98">SUM(E95:E97)</f>
        <v>125630</v>
      </c>
      <c r="F98" s="126">
        <f t="shared" si="22"/>
        <v>0</v>
      </c>
      <c r="G98" s="126">
        <f t="shared" si="22"/>
        <v>341000</v>
      </c>
      <c r="H98" s="126">
        <f t="shared" si="22"/>
        <v>130000</v>
      </c>
      <c r="I98" s="126">
        <f t="shared" si="22"/>
        <v>45500</v>
      </c>
      <c r="J98" s="126">
        <f t="shared" si="22"/>
        <v>32500</v>
      </c>
      <c r="K98" s="126">
        <f t="shared" si="22"/>
        <v>26000</v>
      </c>
      <c r="L98" s="126">
        <f t="shared" si="22"/>
        <v>26000</v>
      </c>
    </row>
    <row r="99" spans="1:12" ht="15">
      <c r="A99" s="62">
        <v>2.11</v>
      </c>
      <c r="B99" s="40" t="s">
        <v>77</v>
      </c>
      <c r="C99" s="66"/>
      <c r="D99" s="108"/>
      <c r="E99" s="108"/>
      <c r="F99" s="187"/>
      <c r="G99" s="144"/>
      <c r="H99" s="187"/>
      <c r="I99" s="108"/>
      <c r="J99" s="108"/>
      <c r="K99" s="108"/>
      <c r="L99" s="108"/>
    </row>
    <row r="100" spans="1:12" ht="15">
      <c r="A100" s="1"/>
      <c r="B100" s="59" t="s">
        <v>246</v>
      </c>
      <c r="C100" s="67">
        <v>2206002</v>
      </c>
      <c r="D100" s="108">
        <v>0</v>
      </c>
      <c r="E100" s="108">
        <v>481362</v>
      </c>
      <c r="F100" s="108">
        <v>0</v>
      </c>
      <c r="G100" s="108">
        <v>273157</v>
      </c>
      <c r="H100" s="187">
        <v>200000</v>
      </c>
      <c r="I100" s="108">
        <f>H100*35%</f>
        <v>70000</v>
      </c>
      <c r="J100" s="108">
        <f>H100*25%</f>
        <v>50000</v>
      </c>
      <c r="K100" s="108">
        <f>H100*20%</f>
        <v>40000</v>
      </c>
      <c r="L100" s="108">
        <f>H100*20%</f>
        <v>40000</v>
      </c>
    </row>
    <row r="101" spans="1:12" ht="15">
      <c r="A101" s="1"/>
      <c r="B101" s="59" t="s">
        <v>247</v>
      </c>
      <c r="C101" s="39"/>
      <c r="D101" s="108">
        <v>0</v>
      </c>
      <c r="E101" s="108">
        <v>43120</v>
      </c>
      <c r="F101" s="108">
        <v>0</v>
      </c>
      <c r="G101" s="108">
        <v>0</v>
      </c>
      <c r="H101" s="108">
        <v>30000</v>
      </c>
      <c r="I101" s="108">
        <f>H101*35%</f>
        <v>10500</v>
      </c>
      <c r="J101" s="108">
        <f>H101*25%</f>
        <v>7500</v>
      </c>
      <c r="K101" s="108">
        <f>H101*20%</f>
        <v>6000</v>
      </c>
      <c r="L101" s="108">
        <f>H101*20%</f>
        <v>6000</v>
      </c>
    </row>
    <row r="102" spans="1:12" ht="15">
      <c r="A102" s="1"/>
      <c r="B102" s="59" t="s">
        <v>248</v>
      </c>
      <c r="C102" s="67">
        <v>2206003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f>H102*35%</f>
        <v>0</v>
      </c>
      <c r="J102" s="108">
        <f>H102*25%</f>
        <v>0</v>
      </c>
      <c r="K102" s="108">
        <f>H102*20%</f>
        <v>0</v>
      </c>
      <c r="L102" s="108">
        <f>H102*20%</f>
        <v>0</v>
      </c>
    </row>
    <row r="103" spans="1:12" ht="15">
      <c r="A103" s="1"/>
      <c r="B103" s="59" t="s">
        <v>249</v>
      </c>
      <c r="C103" s="39"/>
      <c r="D103" s="108">
        <v>0</v>
      </c>
      <c r="E103" s="108">
        <v>2000</v>
      </c>
      <c r="F103" s="108">
        <v>0</v>
      </c>
      <c r="G103" s="108">
        <v>51040</v>
      </c>
      <c r="H103" s="108">
        <v>25000</v>
      </c>
      <c r="I103" s="108">
        <f>H103*35%</f>
        <v>8750</v>
      </c>
      <c r="J103" s="108">
        <f>H103*25%</f>
        <v>6250</v>
      </c>
      <c r="K103" s="108">
        <f>H103*20%</f>
        <v>5000</v>
      </c>
      <c r="L103" s="108">
        <f>H103*20%</f>
        <v>5000</v>
      </c>
    </row>
    <row r="104" spans="1:12" ht="15">
      <c r="A104" s="1"/>
      <c r="B104" s="59" t="s">
        <v>250</v>
      </c>
      <c r="C104" s="39"/>
      <c r="D104" s="108">
        <v>0</v>
      </c>
      <c r="E104" s="108">
        <v>0</v>
      </c>
      <c r="F104" s="108">
        <v>0</v>
      </c>
      <c r="G104" s="108">
        <v>0</v>
      </c>
      <c r="H104" s="108">
        <v>10000</v>
      </c>
      <c r="I104" s="108">
        <f>H104*35%</f>
        <v>3500</v>
      </c>
      <c r="J104" s="108">
        <f>H104*25%</f>
        <v>2500</v>
      </c>
      <c r="K104" s="108">
        <f>H104*20%</f>
        <v>2000</v>
      </c>
      <c r="L104" s="108">
        <f>H104*20%</f>
        <v>2000</v>
      </c>
    </row>
    <row r="105" spans="1:12" s="102" customFormat="1" ht="15">
      <c r="A105" s="90"/>
      <c r="B105" s="103" t="s">
        <v>61</v>
      </c>
      <c r="C105" s="95"/>
      <c r="D105" s="126">
        <f>SUM(D100:D104)</f>
        <v>0</v>
      </c>
      <c r="E105" s="126">
        <f aca="true" t="shared" si="23" ref="E105:L105">SUM(E100:E104)</f>
        <v>526482</v>
      </c>
      <c r="F105" s="126">
        <f t="shared" si="23"/>
        <v>0</v>
      </c>
      <c r="G105" s="126">
        <f t="shared" si="23"/>
        <v>324197</v>
      </c>
      <c r="H105" s="126">
        <f t="shared" si="23"/>
        <v>265000</v>
      </c>
      <c r="I105" s="126">
        <f t="shared" si="23"/>
        <v>92750</v>
      </c>
      <c r="J105" s="126">
        <f t="shared" si="23"/>
        <v>66250</v>
      </c>
      <c r="K105" s="126">
        <f t="shared" si="23"/>
        <v>53000</v>
      </c>
      <c r="L105" s="126">
        <f t="shared" si="23"/>
        <v>53000</v>
      </c>
    </row>
    <row r="106" spans="1:12" ht="15">
      <c r="A106" s="1"/>
      <c r="B106" s="34" t="s">
        <v>251</v>
      </c>
      <c r="C106" s="39">
        <v>2206101</v>
      </c>
      <c r="D106" s="108">
        <v>0</v>
      </c>
      <c r="E106" s="108">
        <v>40000</v>
      </c>
      <c r="F106" s="187">
        <v>44000</v>
      </c>
      <c r="G106" s="108">
        <v>56000</v>
      </c>
      <c r="H106" s="108">
        <v>0</v>
      </c>
      <c r="I106" s="108">
        <v>0</v>
      </c>
      <c r="J106" s="108">
        <v>0</v>
      </c>
      <c r="K106" s="108">
        <v>0</v>
      </c>
      <c r="L106" s="108">
        <v>0</v>
      </c>
    </row>
    <row r="107" spans="1:12" ht="15">
      <c r="A107" s="1"/>
      <c r="B107" s="50" t="s">
        <v>252</v>
      </c>
      <c r="C107" s="39"/>
      <c r="D107" s="108">
        <v>0</v>
      </c>
      <c r="E107" s="108">
        <v>0</v>
      </c>
      <c r="F107" s="108">
        <v>0</v>
      </c>
      <c r="G107" s="108">
        <v>0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</row>
    <row r="108" spans="1:12" s="102" customFormat="1" ht="15">
      <c r="A108" s="90"/>
      <c r="B108" s="103" t="s">
        <v>61</v>
      </c>
      <c r="C108" s="95"/>
      <c r="D108" s="126">
        <f>SUM(D106:D107)</f>
        <v>0</v>
      </c>
      <c r="E108" s="126">
        <f aca="true" t="shared" si="24" ref="E108:L108">SUM(E106:E107)</f>
        <v>40000</v>
      </c>
      <c r="F108" s="126">
        <f t="shared" si="24"/>
        <v>44000</v>
      </c>
      <c r="G108" s="126">
        <f t="shared" si="24"/>
        <v>56000</v>
      </c>
      <c r="H108" s="126">
        <f t="shared" si="24"/>
        <v>0</v>
      </c>
      <c r="I108" s="126">
        <f t="shared" si="24"/>
        <v>0</v>
      </c>
      <c r="J108" s="126">
        <f t="shared" si="24"/>
        <v>0</v>
      </c>
      <c r="K108" s="126">
        <f t="shared" si="24"/>
        <v>0</v>
      </c>
      <c r="L108" s="126">
        <f t="shared" si="24"/>
        <v>0</v>
      </c>
    </row>
    <row r="109" spans="1:12" ht="15">
      <c r="A109" s="62">
        <v>2.12</v>
      </c>
      <c r="B109" s="40" t="s">
        <v>78</v>
      </c>
      <c r="C109" s="66"/>
      <c r="D109" s="108"/>
      <c r="E109" s="108"/>
      <c r="F109" s="187"/>
      <c r="G109" s="144"/>
      <c r="H109" s="108"/>
      <c r="I109" s="108"/>
      <c r="J109" s="108"/>
      <c r="K109" s="108"/>
      <c r="L109" s="108"/>
    </row>
    <row r="110" spans="1:12" ht="15">
      <c r="A110" s="1"/>
      <c r="B110" s="59" t="s">
        <v>253</v>
      </c>
      <c r="C110" s="66">
        <v>2208001</v>
      </c>
      <c r="D110" s="108">
        <v>0</v>
      </c>
      <c r="E110" s="108">
        <v>0</v>
      </c>
      <c r="F110" s="108">
        <v>0</v>
      </c>
      <c r="G110" s="108">
        <v>0</v>
      </c>
      <c r="H110" s="108">
        <v>20000</v>
      </c>
      <c r="I110" s="108">
        <f>H110*35%</f>
        <v>7000</v>
      </c>
      <c r="J110" s="108">
        <f>H110*25%</f>
        <v>5000</v>
      </c>
      <c r="K110" s="108">
        <f>H110*20%</f>
        <v>4000</v>
      </c>
      <c r="L110" s="108">
        <f>H110*20%</f>
        <v>4000</v>
      </c>
    </row>
    <row r="111" spans="1:12" ht="15">
      <c r="A111" s="1"/>
      <c r="B111" s="59" t="s">
        <v>254</v>
      </c>
      <c r="C111" s="67">
        <v>2206001</v>
      </c>
      <c r="D111" s="108">
        <v>0</v>
      </c>
      <c r="E111" s="108">
        <v>0</v>
      </c>
      <c r="F111" s="108">
        <v>0</v>
      </c>
      <c r="G111" s="108">
        <v>0</v>
      </c>
      <c r="H111" s="108">
        <v>10000</v>
      </c>
      <c r="I111" s="108">
        <f>H111*35%</f>
        <v>3500</v>
      </c>
      <c r="J111" s="108">
        <f>H111*25%</f>
        <v>2500</v>
      </c>
      <c r="K111" s="108">
        <f>H111*20%</f>
        <v>2000</v>
      </c>
      <c r="L111" s="108">
        <f>H111*20%</f>
        <v>2000</v>
      </c>
    </row>
    <row r="112" spans="1:12" ht="15">
      <c r="A112" s="1"/>
      <c r="B112" s="59" t="s">
        <v>255</v>
      </c>
      <c r="C112" s="39">
        <v>2718001</v>
      </c>
      <c r="D112" s="108">
        <v>0</v>
      </c>
      <c r="E112" s="108">
        <v>44653</v>
      </c>
      <c r="F112" s="108">
        <v>0</v>
      </c>
      <c r="G112" s="108">
        <v>12008</v>
      </c>
      <c r="H112" s="108">
        <v>0</v>
      </c>
      <c r="I112" s="108">
        <v>0</v>
      </c>
      <c r="J112" s="108">
        <v>0</v>
      </c>
      <c r="K112" s="108">
        <v>0</v>
      </c>
      <c r="L112" s="108">
        <v>0</v>
      </c>
    </row>
    <row r="113" spans="1:12" s="102" customFormat="1" ht="15">
      <c r="A113" s="90"/>
      <c r="B113" s="103" t="s">
        <v>61</v>
      </c>
      <c r="C113" s="95"/>
      <c r="D113" s="126">
        <f>SUM(D110:D112)</f>
        <v>0</v>
      </c>
      <c r="E113" s="126">
        <f aca="true" t="shared" si="25" ref="E113:L113">SUM(E110:E112)</f>
        <v>44653</v>
      </c>
      <c r="F113" s="126">
        <f t="shared" si="25"/>
        <v>0</v>
      </c>
      <c r="G113" s="126">
        <f t="shared" si="25"/>
        <v>12008</v>
      </c>
      <c r="H113" s="126">
        <f t="shared" si="25"/>
        <v>30000</v>
      </c>
      <c r="I113" s="126">
        <f t="shared" si="25"/>
        <v>10500</v>
      </c>
      <c r="J113" s="126">
        <f t="shared" si="25"/>
        <v>7500</v>
      </c>
      <c r="K113" s="126">
        <f t="shared" si="25"/>
        <v>6000</v>
      </c>
      <c r="L113" s="126">
        <f t="shared" si="25"/>
        <v>6000</v>
      </c>
    </row>
    <row r="114" spans="1:12" s="102" customFormat="1" ht="15">
      <c r="A114" s="172"/>
      <c r="B114" s="184" t="s">
        <v>79</v>
      </c>
      <c r="C114" s="169"/>
      <c r="D114" s="167">
        <f>D50+D54+D60+D64+D69+D78+D83+D88+D93+D98+D105+D108+D113</f>
        <v>9976000</v>
      </c>
      <c r="E114" s="167">
        <f aca="true" t="shared" si="26" ref="E114:L114">E50+E54+E60+E64+E69+E78+E83+E88+E93+E98+E105+E108+E113</f>
        <v>2421125</v>
      </c>
      <c r="F114" s="167">
        <f t="shared" si="26"/>
        <v>2035522</v>
      </c>
      <c r="G114" s="167">
        <f t="shared" si="26"/>
        <v>1251205</v>
      </c>
      <c r="H114" s="167">
        <f t="shared" si="26"/>
        <v>1538000</v>
      </c>
      <c r="I114" s="167">
        <f t="shared" si="26"/>
        <v>538300</v>
      </c>
      <c r="J114" s="167">
        <f t="shared" si="26"/>
        <v>384500</v>
      </c>
      <c r="K114" s="167">
        <f t="shared" si="26"/>
        <v>307600</v>
      </c>
      <c r="L114" s="167">
        <f t="shared" si="26"/>
        <v>307600</v>
      </c>
    </row>
    <row r="115" spans="1:12" ht="15">
      <c r="A115" s="1"/>
      <c r="B115" s="2"/>
      <c r="C115" s="80"/>
      <c r="D115" s="16"/>
      <c r="E115" s="29"/>
      <c r="F115" s="60"/>
      <c r="G115" s="60"/>
      <c r="H115" s="16"/>
      <c r="I115" s="29"/>
      <c r="J115" s="29"/>
      <c r="K115" s="29"/>
      <c r="L115" s="29"/>
    </row>
    <row r="116" spans="1:12" ht="15">
      <c r="A116" s="1">
        <v>3</v>
      </c>
      <c r="B116" s="23" t="s">
        <v>80</v>
      </c>
      <c r="C116" s="66"/>
      <c r="D116" s="16"/>
      <c r="E116" s="29"/>
      <c r="F116" s="60"/>
      <c r="G116" s="60"/>
      <c r="H116" s="16"/>
      <c r="I116" s="29"/>
      <c r="J116" s="29"/>
      <c r="K116" s="29"/>
      <c r="L116" s="29"/>
    </row>
    <row r="117" spans="1:12" ht="15">
      <c r="A117" s="1"/>
      <c r="B117" s="34" t="s">
        <v>256</v>
      </c>
      <c r="C117" s="67">
        <v>2301002</v>
      </c>
      <c r="D117" s="108">
        <v>0</v>
      </c>
      <c r="E117" s="108">
        <v>1685551</v>
      </c>
      <c r="F117" s="187">
        <v>1851763</v>
      </c>
      <c r="G117" s="187">
        <v>2181564</v>
      </c>
      <c r="H117" s="108">
        <v>2000000</v>
      </c>
      <c r="I117" s="108">
        <f>H117*35%</f>
        <v>700000</v>
      </c>
      <c r="J117" s="108">
        <f>H117*25%</f>
        <v>500000</v>
      </c>
      <c r="K117" s="108">
        <f>H117*20%</f>
        <v>400000</v>
      </c>
      <c r="L117" s="108">
        <f>H117*20%</f>
        <v>400000</v>
      </c>
    </row>
    <row r="118" spans="1:12" ht="15">
      <c r="A118" s="1"/>
      <c r="B118" s="59" t="s">
        <v>257</v>
      </c>
      <c r="C118" s="39"/>
      <c r="D118" s="108">
        <v>0</v>
      </c>
      <c r="E118" s="108">
        <v>0</v>
      </c>
      <c r="F118" s="187">
        <v>0</v>
      </c>
      <c r="G118" s="108">
        <v>0</v>
      </c>
      <c r="H118" s="108">
        <v>10000</v>
      </c>
      <c r="I118" s="108">
        <f>H118*35%</f>
        <v>3500</v>
      </c>
      <c r="J118" s="108">
        <f>H118*25%</f>
        <v>2500</v>
      </c>
      <c r="K118" s="108">
        <f>H118*20%</f>
        <v>2000</v>
      </c>
      <c r="L118" s="108">
        <f>H118*20%</f>
        <v>2000</v>
      </c>
    </row>
    <row r="119" spans="1:12" ht="15">
      <c r="A119" s="1"/>
      <c r="B119" s="59" t="s">
        <v>275</v>
      </c>
      <c r="C119" s="67"/>
      <c r="D119" s="108">
        <v>3000000</v>
      </c>
      <c r="E119" s="108">
        <v>2793225</v>
      </c>
      <c r="F119" s="187">
        <v>2000000</v>
      </c>
      <c r="G119" s="187">
        <v>1705390</v>
      </c>
      <c r="H119" s="108">
        <v>7000000</v>
      </c>
      <c r="I119" s="108">
        <f>H119*35%</f>
        <v>2450000</v>
      </c>
      <c r="J119" s="108">
        <f>H119*25%</f>
        <v>1750000</v>
      </c>
      <c r="K119" s="108">
        <f>H119*20%</f>
        <v>1400000</v>
      </c>
      <c r="L119" s="108">
        <f>H119*20%</f>
        <v>1400000</v>
      </c>
    </row>
    <row r="120" spans="1:12" ht="15">
      <c r="A120" s="1"/>
      <c r="B120" s="59" t="s">
        <v>258</v>
      </c>
      <c r="C120" s="39">
        <v>2302002</v>
      </c>
      <c r="D120" s="108">
        <v>0</v>
      </c>
      <c r="E120" s="108">
        <v>0</v>
      </c>
      <c r="F120" s="187">
        <v>0</v>
      </c>
      <c r="G120" s="108">
        <v>0</v>
      </c>
      <c r="H120" s="108">
        <v>0</v>
      </c>
      <c r="I120" s="108">
        <f>H120*35%</f>
        <v>0</v>
      </c>
      <c r="J120" s="108">
        <f>H120*25%</f>
        <v>0</v>
      </c>
      <c r="K120" s="108">
        <f>H120*20%</f>
        <v>0</v>
      </c>
      <c r="L120" s="108">
        <f>H120*20%</f>
        <v>0</v>
      </c>
    </row>
    <row r="121" spans="1:12" s="102" customFormat="1" ht="15">
      <c r="A121" s="90"/>
      <c r="B121" s="103" t="s">
        <v>61</v>
      </c>
      <c r="C121" s="95"/>
      <c r="D121" s="126">
        <f>SUM(D117:D120)</f>
        <v>3000000</v>
      </c>
      <c r="E121" s="126">
        <f aca="true" t="shared" si="27" ref="E121:L121">SUM(E117:E120)</f>
        <v>4478776</v>
      </c>
      <c r="F121" s="126">
        <f t="shared" si="27"/>
        <v>3851763</v>
      </c>
      <c r="G121" s="126">
        <f t="shared" si="27"/>
        <v>3886954</v>
      </c>
      <c r="H121" s="126">
        <f t="shared" si="27"/>
        <v>9010000</v>
      </c>
      <c r="I121" s="126">
        <f t="shared" si="27"/>
        <v>3153500</v>
      </c>
      <c r="J121" s="126">
        <f t="shared" si="27"/>
        <v>2252500</v>
      </c>
      <c r="K121" s="126">
        <f t="shared" si="27"/>
        <v>1802000</v>
      </c>
      <c r="L121" s="126">
        <f t="shared" si="27"/>
        <v>1802000</v>
      </c>
    </row>
    <row r="122" spans="1:12" ht="15">
      <c r="A122" s="1"/>
      <c r="B122" s="34" t="s">
        <v>276</v>
      </c>
      <c r="C122" s="39">
        <v>2302001</v>
      </c>
      <c r="D122" s="108">
        <v>0</v>
      </c>
      <c r="E122" s="108">
        <v>0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15">
      <c r="A123" s="1"/>
      <c r="B123" s="59" t="s">
        <v>81</v>
      </c>
      <c r="C123" s="39"/>
      <c r="D123" s="108">
        <v>0</v>
      </c>
      <c r="E123" s="108">
        <v>0</v>
      </c>
      <c r="F123" s="108">
        <v>0</v>
      </c>
      <c r="G123" s="108">
        <v>0</v>
      </c>
      <c r="H123" s="108">
        <v>50000</v>
      </c>
      <c r="I123" s="108">
        <f>H123*35%</f>
        <v>17500</v>
      </c>
      <c r="J123" s="108">
        <f>H123*25%</f>
        <v>12500</v>
      </c>
      <c r="K123" s="108">
        <f>H123*20%</f>
        <v>10000</v>
      </c>
      <c r="L123" s="108">
        <f>H123*20%</f>
        <v>10000</v>
      </c>
    </row>
    <row r="124" spans="1:12" s="102" customFormat="1" ht="15">
      <c r="A124" s="90"/>
      <c r="B124" s="103" t="s">
        <v>61</v>
      </c>
      <c r="C124" s="95"/>
      <c r="D124" s="126">
        <f aca="true" t="shared" si="28" ref="D124:L124">SUM(D122:D123)</f>
        <v>0</v>
      </c>
      <c r="E124" s="126">
        <f t="shared" si="28"/>
        <v>0</v>
      </c>
      <c r="F124" s="126">
        <f t="shared" si="28"/>
        <v>0</v>
      </c>
      <c r="G124" s="126">
        <f t="shared" si="28"/>
        <v>0</v>
      </c>
      <c r="H124" s="126">
        <f t="shared" si="28"/>
        <v>50000</v>
      </c>
      <c r="I124" s="126">
        <f>SUM(I122:I123)</f>
        <v>17500</v>
      </c>
      <c r="J124" s="126">
        <f t="shared" si="28"/>
        <v>12500</v>
      </c>
      <c r="K124" s="126">
        <f t="shared" si="28"/>
        <v>10000</v>
      </c>
      <c r="L124" s="126">
        <f t="shared" si="28"/>
        <v>10000</v>
      </c>
    </row>
    <row r="125" spans="1:12" ht="15">
      <c r="A125" s="1"/>
      <c r="B125" s="34" t="s">
        <v>82</v>
      </c>
      <c r="C125" s="67">
        <v>2303000</v>
      </c>
      <c r="D125" s="108">
        <v>0</v>
      </c>
      <c r="E125" s="108">
        <v>0</v>
      </c>
      <c r="F125" s="108">
        <v>0</v>
      </c>
      <c r="G125" s="108">
        <v>0</v>
      </c>
      <c r="H125" s="108">
        <v>50000</v>
      </c>
      <c r="I125" s="108">
        <f>H125*35%</f>
        <v>17500</v>
      </c>
      <c r="J125" s="108">
        <f>H125*25%</f>
        <v>12500</v>
      </c>
      <c r="K125" s="108">
        <f>H125*20%</f>
        <v>10000</v>
      </c>
      <c r="L125" s="108">
        <f>H125*20%</f>
        <v>10000</v>
      </c>
    </row>
    <row r="126" spans="1:12" s="102" customFormat="1" ht="15">
      <c r="A126" s="90"/>
      <c r="B126" s="103" t="s">
        <v>61</v>
      </c>
      <c r="C126" s="95"/>
      <c r="D126" s="126">
        <f>SUM(D125)</f>
        <v>0</v>
      </c>
      <c r="E126" s="126">
        <f aca="true" t="shared" si="29" ref="E126:L126">SUM(E125)</f>
        <v>0</v>
      </c>
      <c r="F126" s="126">
        <f t="shared" si="29"/>
        <v>0</v>
      </c>
      <c r="G126" s="126">
        <f t="shared" si="29"/>
        <v>0</v>
      </c>
      <c r="H126" s="126">
        <f t="shared" si="29"/>
        <v>50000</v>
      </c>
      <c r="I126" s="126">
        <f t="shared" si="29"/>
        <v>17500</v>
      </c>
      <c r="J126" s="126">
        <f t="shared" si="29"/>
        <v>12500</v>
      </c>
      <c r="K126" s="126">
        <f t="shared" si="29"/>
        <v>10000</v>
      </c>
      <c r="L126" s="126">
        <f t="shared" si="29"/>
        <v>10000</v>
      </c>
    </row>
    <row r="127" spans="1:12" ht="15">
      <c r="A127" s="1">
        <v>3.1</v>
      </c>
      <c r="B127" s="40" t="s">
        <v>83</v>
      </c>
      <c r="C127" s="66"/>
      <c r="D127" s="108">
        <v>0</v>
      </c>
      <c r="E127" s="108">
        <v>0</v>
      </c>
      <c r="F127" s="108">
        <v>0</v>
      </c>
      <c r="G127" s="108">
        <v>0</v>
      </c>
      <c r="H127" s="144"/>
      <c r="I127" s="108"/>
      <c r="J127" s="108"/>
      <c r="K127" s="108"/>
      <c r="L127" s="108"/>
    </row>
    <row r="128" spans="1:12" ht="15">
      <c r="A128" s="1"/>
      <c r="B128" s="59" t="s">
        <v>259</v>
      </c>
      <c r="C128" s="67">
        <v>2304001</v>
      </c>
      <c r="D128" s="108">
        <v>0</v>
      </c>
      <c r="E128" s="108">
        <v>240487</v>
      </c>
      <c r="F128" s="108">
        <v>0</v>
      </c>
      <c r="G128" s="108">
        <v>21250</v>
      </c>
      <c r="H128" s="108">
        <v>500000</v>
      </c>
      <c r="I128" s="108">
        <f>H128*35%</f>
        <v>175000</v>
      </c>
      <c r="J128" s="108">
        <f>H128*25%</f>
        <v>125000</v>
      </c>
      <c r="K128" s="108">
        <f>H128*20%</f>
        <v>100000</v>
      </c>
      <c r="L128" s="108">
        <f>H128*20%</f>
        <v>100000</v>
      </c>
    </row>
    <row r="129" spans="1:12" s="102" customFormat="1" ht="15">
      <c r="A129" s="90"/>
      <c r="B129" s="103" t="s">
        <v>61</v>
      </c>
      <c r="C129" s="95"/>
      <c r="D129" s="126">
        <f>SUM(D128)</f>
        <v>0</v>
      </c>
      <c r="E129" s="126">
        <f aca="true" t="shared" si="30" ref="E129:L129">SUM(E128)</f>
        <v>240487</v>
      </c>
      <c r="F129" s="126">
        <f t="shared" si="30"/>
        <v>0</v>
      </c>
      <c r="G129" s="126">
        <f t="shared" si="30"/>
        <v>21250</v>
      </c>
      <c r="H129" s="126">
        <f t="shared" si="30"/>
        <v>500000</v>
      </c>
      <c r="I129" s="126">
        <f t="shared" si="30"/>
        <v>175000</v>
      </c>
      <c r="J129" s="126">
        <f t="shared" si="30"/>
        <v>125000</v>
      </c>
      <c r="K129" s="126">
        <f t="shared" si="30"/>
        <v>100000</v>
      </c>
      <c r="L129" s="126">
        <f t="shared" si="30"/>
        <v>100000</v>
      </c>
    </row>
    <row r="130" spans="1:12" ht="15">
      <c r="A130" s="1">
        <v>3.2</v>
      </c>
      <c r="B130" s="40" t="s">
        <v>84</v>
      </c>
      <c r="C130" s="66"/>
      <c r="D130" s="108"/>
      <c r="E130" s="108"/>
      <c r="F130" s="187"/>
      <c r="G130" s="187"/>
      <c r="H130" s="144"/>
      <c r="I130" s="108"/>
      <c r="J130" s="108"/>
      <c r="K130" s="108"/>
      <c r="L130" s="108"/>
    </row>
    <row r="131" spans="1:12" ht="15">
      <c r="A131" s="1"/>
      <c r="B131" s="59" t="s">
        <v>260</v>
      </c>
      <c r="C131" s="67">
        <v>2305001</v>
      </c>
      <c r="D131" s="108">
        <v>7000000</v>
      </c>
      <c r="E131" s="108">
        <v>1195376</v>
      </c>
      <c r="F131" s="187">
        <v>1650000</v>
      </c>
      <c r="G131" s="108">
        <v>0</v>
      </c>
      <c r="H131" s="108">
        <v>800000</v>
      </c>
      <c r="I131" s="108">
        <f aca="true" t="shared" si="31" ref="I131:I146">H131*35%</f>
        <v>280000</v>
      </c>
      <c r="J131" s="108">
        <f>H131*25%</f>
        <v>200000</v>
      </c>
      <c r="K131" s="108">
        <f>H131*20%</f>
        <v>160000</v>
      </c>
      <c r="L131" s="108">
        <f>H131*20%</f>
        <v>160000</v>
      </c>
    </row>
    <row r="132" spans="1:12" ht="15">
      <c r="A132" s="1"/>
      <c r="B132" s="50" t="s">
        <v>261</v>
      </c>
      <c r="C132" s="67">
        <v>2305001</v>
      </c>
      <c r="D132" s="108">
        <v>0</v>
      </c>
      <c r="E132" s="108">
        <v>0</v>
      </c>
      <c r="F132" s="108">
        <v>0</v>
      </c>
      <c r="G132" s="108">
        <v>0</v>
      </c>
      <c r="H132" s="108">
        <v>0</v>
      </c>
      <c r="I132" s="108">
        <f t="shared" si="31"/>
        <v>0</v>
      </c>
      <c r="J132" s="108">
        <f aca="true" t="shared" si="32" ref="J132:J146">H132*25%</f>
        <v>0</v>
      </c>
      <c r="K132" s="108">
        <f aca="true" t="shared" si="33" ref="K132:K146">H132*20%</f>
        <v>0</v>
      </c>
      <c r="L132" s="108">
        <f aca="true" t="shared" si="34" ref="L132:L146">H132*20%</f>
        <v>0</v>
      </c>
    </row>
    <row r="133" spans="1:12" ht="15">
      <c r="A133" s="1"/>
      <c r="B133" s="50" t="s">
        <v>262</v>
      </c>
      <c r="C133" s="67">
        <v>2305001</v>
      </c>
      <c r="D133" s="108">
        <v>0</v>
      </c>
      <c r="E133" s="108">
        <v>0</v>
      </c>
      <c r="F133" s="108">
        <v>0</v>
      </c>
      <c r="G133" s="108">
        <v>73510</v>
      </c>
      <c r="H133" s="108">
        <v>0</v>
      </c>
      <c r="I133" s="108">
        <f t="shared" si="31"/>
        <v>0</v>
      </c>
      <c r="J133" s="108">
        <f t="shared" si="32"/>
        <v>0</v>
      </c>
      <c r="K133" s="108">
        <f t="shared" si="33"/>
        <v>0</v>
      </c>
      <c r="L133" s="108">
        <f t="shared" si="34"/>
        <v>0</v>
      </c>
    </row>
    <row r="134" spans="1:12" ht="15">
      <c r="A134" s="1"/>
      <c r="B134" s="50" t="s">
        <v>263</v>
      </c>
      <c r="C134" s="67">
        <v>2305002</v>
      </c>
      <c r="D134" s="108">
        <v>0</v>
      </c>
      <c r="E134" s="108">
        <v>378251</v>
      </c>
      <c r="F134" s="108">
        <v>0</v>
      </c>
      <c r="G134" s="108">
        <v>2800</v>
      </c>
      <c r="H134" s="108">
        <v>0</v>
      </c>
      <c r="I134" s="108">
        <f t="shared" si="31"/>
        <v>0</v>
      </c>
      <c r="J134" s="108">
        <f t="shared" si="32"/>
        <v>0</v>
      </c>
      <c r="K134" s="108">
        <f t="shared" si="33"/>
        <v>0</v>
      </c>
      <c r="L134" s="108">
        <f t="shared" si="34"/>
        <v>0</v>
      </c>
    </row>
    <row r="135" spans="1:12" ht="15">
      <c r="A135" s="1"/>
      <c r="B135" s="59" t="s">
        <v>264</v>
      </c>
      <c r="C135" s="67">
        <v>2305003</v>
      </c>
      <c r="D135" s="108">
        <v>0</v>
      </c>
      <c r="E135" s="108">
        <v>65000</v>
      </c>
      <c r="F135" s="187"/>
      <c r="G135" s="108">
        <v>0</v>
      </c>
      <c r="H135" s="108"/>
      <c r="I135" s="108">
        <f t="shared" si="31"/>
        <v>0</v>
      </c>
      <c r="J135" s="108">
        <f t="shared" si="32"/>
        <v>0</v>
      </c>
      <c r="K135" s="108">
        <f t="shared" si="33"/>
        <v>0</v>
      </c>
      <c r="L135" s="108">
        <f t="shared" si="34"/>
        <v>0</v>
      </c>
    </row>
    <row r="136" spans="1:12" ht="15">
      <c r="A136" s="1"/>
      <c r="B136" s="59" t="s">
        <v>265</v>
      </c>
      <c r="C136" s="67">
        <v>2305003</v>
      </c>
      <c r="D136" s="108">
        <v>0</v>
      </c>
      <c r="E136" s="108">
        <v>0</v>
      </c>
      <c r="F136" s="187">
        <v>71500</v>
      </c>
      <c r="G136" s="108">
        <v>0</v>
      </c>
      <c r="H136" s="108">
        <v>800000</v>
      </c>
      <c r="I136" s="108">
        <f t="shared" si="31"/>
        <v>280000</v>
      </c>
      <c r="J136" s="108">
        <f t="shared" si="32"/>
        <v>200000</v>
      </c>
      <c r="K136" s="108">
        <f t="shared" si="33"/>
        <v>160000</v>
      </c>
      <c r="L136" s="108">
        <f t="shared" si="34"/>
        <v>160000</v>
      </c>
    </row>
    <row r="137" spans="1:12" ht="15">
      <c r="A137" s="1"/>
      <c r="B137" s="59" t="s">
        <v>266</v>
      </c>
      <c r="C137" s="67">
        <v>2305003</v>
      </c>
      <c r="D137" s="108">
        <v>0</v>
      </c>
      <c r="E137" s="108">
        <v>0</v>
      </c>
      <c r="F137" s="108">
        <v>0</v>
      </c>
      <c r="G137" s="108">
        <v>0</v>
      </c>
      <c r="H137" s="108"/>
      <c r="I137" s="108">
        <f t="shared" si="31"/>
        <v>0</v>
      </c>
      <c r="J137" s="108">
        <f t="shared" si="32"/>
        <v>0</v>
      </c>
      <c r="K137" s="108">
        <f t="shared" si="33"/>
        <v>0</v>
      </c>
      <c r="L137" s="108">
        <f t="shared" si="34"/>
        <v>0</v>
      </c>
    </row>
    <row r="138" spans="1:12" ht="15">
      <c r="A138" s="1"/>
      <c r="B138" s="59" t="s">
        <v>267</v>
      </c>
      <c r="C138" s="67">
        <v>2305003</v>
      </c>
      <c r="D138" s="108">
        <v>0</v>
      </c>
      <c r="E138" s="108">
        <v>0</v>
      </c>
      <c r="F138" s="108">
        <v>0</v>
      </c>
      <c r="G138" s="108">
        <v>0</v>
      </c>
      <c r="H138" s="108">
        <v>0</v>
      </c>
      <c r="I138" s="108">
        <f t="shared" si="31"/>
        <v>0</v>
      </c>
      <c r="J138" s="108">
        <f t="shared" si="32"/>
        <v>0</v>
      </c>
      <c r="K138" s="108">
        <f t="shared" si="33"/>
        <v>0</v>
      </c>
      <c r="L138" s="108">
        <f t="shared" si="34"/>
        <v>0</v>
      </c>
    </row>
    <row r="139" spans="1:12" ht="15">
      <c r="A139" s="1"/>
      <c r="B139" s="59" t="s">
        <v>268</v>
      </c>
      <c r="C139" s="67">
        <v>2305003</v>
      </c>
      <c r="D139" s="108">
        <v>0</v>
      </c>
      <c r="E139" s="108">
        <v>0</v>
      </c>
      <c r="F139" s="108">
        <v>0</v>
      </c>
      <c r="G139" s="108">
        <v>0</v>
      </c>
      <c r="H139" s="108"/>
      <c r="I139" s="108">
        <f t="shared" si="31"/>
        <v>0</v>
      </c>
      <c r="J139" s="108">
        <f t="shared" si="32"/>
        <v>0</v>
      </c>
      <c r="K139" s="108">
        <f t="shared" si="33"/>
        <v>0</v>
      </c>
      <c r="L139" s="108">
        <f t="shared" si="34"/>
        <v>0</v>
      </c>
    </row>
    <row r="140" spans="1:12" ht="15">
      <c r="A140" s="1"/>
      <c r="B140" s="59" t="s">
        <v>269</v>
      </c>
      <c r="C140" s="67">
        <v>2305003</v>
      </c>
      <c r="D140" s="108">
        <v>0</v>
      </c>
      <c r="E140" s="108">
        <v>0</v>
      </c>
      <c r="F140" s="108">
        <v>0</v>
      </c>
      <c r="G140" s="108">
        <v>0</v>
      </c>
      <c r="H140" s="108">
        <v>500000</v>
      </c>
      <c r="I140" s="108">
        <f t="shared" si="31"/>
        <v>175000</v>
      </c>
      <c r="J140" s="108">
        <f t="shared" si="32"/>
        <v>125000</v>
      </c>
      <c r="K140" s="108">
        <f t="shared" si="33"/>
        <v>100000</v>
      </c>
      <c r="L140" s="108">
        <f t="shared" si="34"/>
        <v>100000</v>
      </c>
    </row>
    <row r="141" spans="1:12" ht="15">
      <c r="A141" s="1"/>
      <c r="B141" s="59" t="s">
        <v>270</v>
      </c>
      <c r="C141" s="67">
        <v>2305004</v>
      </c>
      <c r="D141" s="108">
        <v>17000000</v>
      </c>
      <c r="E141" s="108">
        <v>1870000</v>
      </c>
      <c r="F141" s="187">
        <v>2000000</v>
      </c>
      <c r="G141" s="108">
        <v>0</v>
      </c>
      <c r="H141" s="108">
        <v>0</v>
      </c>
      <c r="I141" s="108">
        <f t="shared" si="31"/>
        <v>0</v>
      </c>
      <c r="J141" s="108">
        <f t="shared" si="32"/>
        <v>0</v>
      </c>
      <c r="K141" s="108">
        <f t="shared" si="33"/>
        <v>0</v>
      </c>
      <c r="L141" s="108">
        <f t="shared" si="34"/>
        <v>0</v>
      </c>
    </row>
    <row r="142" spans="1:12" ht="15">
      <c r="A142" s="1"/>
      <c r="B142" s="59" t="s">
        <v>271</v>
      </c>
      <c r="C142" s="67">
        <v>2305004</v>
      </c>
      <c r="D142" s="108">
        <v>0</v>
      </c>
      <c r="E142" s="108">
        <v>0</v>
      </c>
      <c r="F142" s="108">
        <v>0</v>
      </c>
      <c r="G142" s="108">
        <v>0</v>
      </c>
      <c r="H142" s="108">
        <v>0</v>
      </c>
      <c r="I142" s="108">
        <f t="shared" si="31"/>
        <v>0</v>
      </c>
      <c r="J142" s="108">
        <f t="shared" si="32"/>
        <v>0</v>
      </c>
      <c r="K142" s="108">
        <f t="shared" si="33"/>
        <v>0</v>
      </c>
      <c r="L142" s="108">
        <f t="shared" si="34"/>
        <v>0</v>
      </c>
    </row>
    <row r="143" spans="1:12" ht="15">
      <c r="A143" s="1"/>
      <c r="B143" s="59" t="s">
        <v>272</v>
      </c>
      <c r="C143" s="39"/>
      <c r="D143" s="108">
        <v>0</v>
      </c>
      <c r="E143" s="108">
        <v>0</v>
      </c>
      <c r="F143" s="108">
        <v>0</v>
      </c>
      <c r="G143" s="108">
        <v>0</v>
      </c>
      <c r="H143" s="108">
        <v>0</v>
      </c>
      <c r="I143" s="108">
        <f t="shared" si="31"/>
        <v>0</v>
      </c>
      <c r="J143" s="108">
        <f t="shared" si="32"/>
        <v>0</v>
      </c>
      <c r="K143" s="108">
        <f t="shared" si="33"/>
        <v>0</v>
      </c>
      <c r="L143" s="108">
        <f t="shared" si="34"/>
        <v>0</v>
      </c>
    </row>
    <row r="144" spans="1:12" ht="15">
      <c r="A144" s="1"/>
      <c r="B144" s="59" t="s">
        <v>236</v>
      </c>
      <c r="C144" s="39"/>
      <c r="D144" s="108">
        <v>0</v>
      </c>
      <c r="E144" s="108">
        <v>55739</v>
      </c>
      <c r="F144" s="108">
        <v>0</v>
      </c>
      <c r="G144" s="108">
        <v>0</v>
      </c>
      <c r="H144" s="108">
        <v>0</v>
      </c>
      <c r="I144" s="108">
        <f t="shared" si="31"/>
        <v>0</v>
      </c>
      <c r="J144" s="108">
        <f t="shared" si="32"/>
        <v>0</v>
      </c>
      <c r="K144" s="108">
        <f t="shared" si="33"/>
        <v>0</v>
      </c>
      <c r="L144" s="108">
        <f t="shared" si="34"/>
        <v>0</v>
      </c>
    </row>
    <row r="145" spans="1:12" ht="15">
      <c r="A145" s="1"/>
      <c r="B145" s="59" t="s">
        <v>273</v>
      </c>
      <c r="C145" s="39"/>
      <c r="D145" s="108">
        <v>0</v>
      </c>
      <c r="E145" s="108">
        <v>0</v>
      </c>
      <c r="F145" s="108">
        <v>0</v>
      </c>
      <c r="G145" s="108">
        <v>0</v>
      </c>
      <c r="H145" s="108">
        <v>0</v>
      </c>
      <c r="I145" s="108">
        <f t="shared" si="31"/>
        <v>0</v>
      </c>
      <c r="J145" s="108">
        <f t="shared" si="32"/>
        <v>0</v>
      </c>
      <c r="K145" s="108">
        <f t="shared" si="33"/>
        <v>0</v>
      </c>
      <c r="L145" s="108">
        <f t="shared" si="34"/>
        <v>0</v>
      </c>
    </row>
    <row r="146" spans="1:12" ht="15">
      <c r="A146" s="1"/>
      <c r="B146" s="59" t="s">
        <v>274</v>
      </c>
      <c r="C146" s="39"/>
      <c r="D146" s="108">
        <v>0</v>
      </c>
      <c r="E146" s="108">
        <v>0</v>
      </c>
      <c r="F146" s="108">
        <v>0</v>
      </c>
      <c r="G146" s="108">
        <v>0</v>
      </c>
      <c r="H146" s="108">
        <v>0</v>
      </c>
      <c r="I146" s="108">
        <f t="shared" si="31"/>
        <v>0</v>
      </c>
      <c r="J146" s="108">
        <f t="shared" si="32"/>
        <v>0</v>
      </c>
      <c r="K146" s="108">
        <f t="shared" si="33"/>
        <v>0</v>
      </c>
      <c r="L146" s="108">
        <f t="shared" si="34"/>
        <v>0</v>
      </c>
    </row>
    <row r="147" spans="1:12" s="102" customFormat="1" ht="15">
      <c r="A147" s="90"/>
      <c r="B147" s="103" t="s">
        <v>61</v>
      </c>
      <c r="C147" s="95"/>
      <c r="D147" s="126">
        <f>SUM(D131:D146)</f>
        <v>24000000</v>
      </c>
      <c r="E147" s="126">
        <f aca="true" t="shared" si="35" ref="E147:L147">SUM(E131:E146)</f>
        <v>3564366</v>
      </c>
      <c r="F147" s="126">
        <f t="shared" si="35"/>
        <v>3721500</v>
      </c>
      <c r="G147" s="126">
        <f t="shared" si="35"/>
        <v>76310</v>
      </c>
      <c r="H147" s="126">
        <f>SUM(H131:H146)</f>
        <v>2100000</v>
      </c>
      <c r="I147" s="126">
        <f t="shared" si="35"/>
        <v>735000</v>
      </c>
      <c r="J147" s="126">
        <f t="shared" si="35"/>
        <v>525000</v>
      </c>
      <c r="K147" s="126">
        <f t="shared" si="35"/>
        <v>420000</v>
      </c>
      <c r="L147" s="126">
        <f t="shared" si="35"/>
        <v>420000</v>
      </c>
    </row>
    <row r="148" spans="1:12" ht="15">
      <c r="A148" s="1">
        <v>3.3</v>
      </c>
      <c r="B148" s="40" t="s">
        <v>86</v>
      </c>
      <c r="C148" s="39"/>
      <c r="D148" s="108"/>
      <c r="E148" s="108"/>
      <c r="F148" s="187"/>
      <c r="G148" s="187"/>
      <c r="H148" s="144"/>
      <c r="I148" s="108"/>
      <c r="J148" s="108"/>
      <c r="K148" s="108"/>
      <c r="L148" s="108"/>
    </row>
    <row r="149" spans="1:12" ht="15">
      <c r="A149" s="1"/>
      <c r="B149" s="59" t="s">
        <v>286</v>
      </c>
      <c r="C149" s="39">
        <v>2305101</v>
      </c>
      <c r="D149" s="108">
        <v>15000000</v>
      </c>
      <c r="E149" s="108">
        <v>412113</v>
      </c>
      <c r="F149" s="187">
        <v>247913</v>
      </c>
      <c r="G149" s="187">
        <v>489750</v>
      </c>
      <c r="H149" s="108">
        <v>300000</v>
      </c>
      <c r="I149" s="108">
        <f>H149*35%</f>
        <v>105000</v>
      </c>
      <c r="J149" s="108">
        <f>H149*25%</f>
        <v>75000</v>
      </c>
      <c r="K149" s="108">
        <f>H149*20%</f>
        <v>60000</v>
      </c>
      <c r="L149" s="108">
        <f>H149*20%</f>
        <v>60000</v>
      </c>
    </row>
    <row r="150" spans="1:12" ht="15">
      <c r="A150" s="1"/>
      <c r="B150" s="59" t="s">
        <v>285</v>
      </c>
      <c r="C150" s="39">
        <v>2305102</v>
      </c>
      <c r="D150" s="108">
        <v>0</v>
      </c>
      <c r="E150" s="108">
        <v>0</v>
      </c>
      <c r="F150" s="108">
        <v>0</v>
      </c>
      <c r="G150" s="108">
        <v>0</v>
      </c>
      <c r="H150" s="108">
        <v>0</v>
      </c>
      <c r="I150" s="108">
        <v>0</v>
      </c>
      <c r="J150" s="108">
        <v>0</v>
      </c>
      <c r="K150" s="108">
        <v>0</v>
      </c>
      <c r="L150" s="108">
        <v>0</v>
      </c>
    </row>
    <row r="151" spans="1:12" ht="15">
      <c r="A151" s="1"/>
      <c r="B151" s="59" t="s">
        <v>284</v>
      </c>
      <c r="C151" s="39">
        <v>2305103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</row>
    <row r="152" spans="1:12" ht="15">
      <c r="A152" s="1"/>
      <c r="B152" s="59" t="s">
        <v>283</v>
      </c>
      <c r="C152" s="39">
        <v>2305104</v>
      </c>
      <c r="D152" s="108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</row>
    <row r="153" spans="1:12" ht="15">
      <c r="A153" s="1"/>
      <c r="B153" s="59" t="s">
        <v>282</v>
      </c>
      <c r="C153" s="39">
        <v>2305105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</row>
    <row r="154" spans="1:12" ht="15">
      <c r="A154" s="1"/>
      <c r="B154" s="59" t="s">
        <v>317</v>
      </c>
      <c r="C154" s="39">
        <v>2305106</v>
      </c>
      <c r="D154" s="108">
        <v>0</v>
      </c>
      <c r="E154" s="108"/>
      <c r="F154" s="187">
        <v>1000000</v>
      </c>
      <c r="G154" s="108">
        <v>0</v>
      </c>
      <c r="H154" s="108">
        <v>0</v>
      </c>
      <c r="I154" s="108">
        <v>0</v>
      </c>
      <c r="J154" s="108">
        <v>0</v>
      </c>
      <c r="K154" s="108">
        <v>0</v>
      </c>
      <c r="L154" s="108">
        <v>0</v>
      </c>
    </row>
    <row r="155" spans="1:12" ht="15">
      <c r="A155" s="1"/>
      <c r="B155" s="59" t="s">
        <v>319</v>
      </c>
      <c r="C155" s="39"/>
      <c r="D155" s="108">
        <v>0</v>
      </c>
      <c r="E155" s="108">
        <v>1719911</v>
      </c>
      <c r="F155" s="108">
        <v>0</v>
      </c>
      <c r="G155" s="108">
        <v>289511</v>
      </c>
      <c r="H155" s="108">
        <v>1000000</v>
      </c>
      <c r="I155" s="108">
        <f>H155*35%</f>
        <v>350000</v>
      </c>
      <c r="J155" s="108">
        <f>H155*25%</f>
        <v>250000</v>
      </c>
      <c r="K155" s="108">
        <f>H155*20%</f>
        <v>200000</v>
      </c>
      <c r="L155" s="108">
        <f>H155*20%</f>
        <v>200000</v>
      </c>
    </row>
    <row r="156" spans="1:12" ht="15">
      <c r="A156" s="1"/>
      <c r="B156" s="59" t="s">
        <v>281</v>
      </c>
      <c r="C156" s="39">
        <v>2305107</v>
      </c>
      <c r="D156" s="108">
        <v>0</v>
      </c>
      <c r="E156" s="108">
        <v>0</v>
      </c>
      <c r="F156" s="108">
        <v>0</v>
      </c>
      <c r="G156" s="108">
        <v>166235</v>
      </c>
      <c r="H156" s="108">
        <v>500000</v>
      </c>
      <c r="I156" s="108">
        <f>H156*35%</f>
        <v>175000</v>
      </c>
      <c r="J156" s="108">
        <f>H156*25%</f>
        <v>125000</v>
      </c>
      <c r="K156" s="108">
        <f>H156*20%</f>
        <v>100000</v>
      </c>
      <c r="L156" s="108">
        <f>H156*20%</f>
        <v>100000</v>
      </c>
    </row>
    <row r="157" spans="1:12" ht="15">
      <c r="A157" s="1"/>
      <c r="B157" s="59" t="s">
        <v>280</v>
      </c>
      <c r="C157" s="39">
        <v>2305108</v>
      </c>
      <c r="D157" s="108">
        <v>0</v>
      </c>
      <c r="E157" s="108">
        <v>0</v>
      </c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</row>
    <row r="158" spans="1:12" ht="15">
      <c r="A158" s="1"/>
      <c r="B158" s="59" t="s">
        <v>279</v>
      </c>
      <c r="C158" s="39">
        <v>2305110</v>
      </c>
      <c r="D158" s="108">
        <v>0</v>
      </c>
      <c r="E158" s="108">
        <v>0</v>
      </c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</row>
    <row r="159" spans="1:12" s="102" customFormat="1" ht="15">
      <c r="A159" s="90"/>
      <c r="B159" s="103" t="s">
        <v>61</v>
      </c>
      <c r="C159" s="95"/>
      <c r="D159" s="126">
        <f aca="true" t="shared" si="36" ref="D159:L159">SUM(D149:D158)</f>
        <v>15000000</v>
      </c>
      <c r="E159" s="126">
        <f t="shared" si="36"/>
        <v>2132024</v>
      </c>
      <c r="F159" s="188">
        <f t="shared" si="36"/>
        <v>1247913</v>
      </c>
      <c r="G159" s="188">
        <f t="shared" si="36"/>
        <v>945496</v>
      </c>
      <c r="H159" s="126">
        <f t="shared" si="36"/>
        <v>1800000</v>
      </c>
      <c r="I159" s="126">
        <f t="shared" si="36"/>
        <v>630000</v>
      </c>
      <c r="J159" s="126">
        <f t="shared" si="36"/>
        <v>450000</v>
      </c>
      <c r="K159" s="126">
        <f t="shared" si="36"/>
        <v>360000</v>
      </c>
      <c r="L159" s="126">
        <f t="shared" si="36"/>
        <v>360000</v>
      </c>
    </row>
    <row r="160" spans="1:12" ht="15">
      <c r="A160" s="1">
        <v>3.4</v>
      </c>
      <c r="B160" s="40" t="s">
        <v>87</v>
      </c>
      <c r="C160" s="39"/>
      <c r="D160" s="108"/>
      <c r="E160" s="108"/>
      <c r="F160" s="187"/>
      <c r="G160" s="187"/>
      <c r="H160" s="144"/>
      <c r="I160" s="108"/>
      <c r="J160" s="108"/>
      <c r="K160" s="108"/>
      <c r="L160" s="108"/>
    </row>
    <row r="161" spans="1:12" ht="15">
      <c r="A161" s="1"/>
      <c r="B161" s="28" t="s">
        <v>235</v>
      </c>
      <c r="C161" s="39">
        <v>2305201</v>
      </c>
      <c r="D161" s="108">
        <v>0</v>
      </c>
      <c r="E161" s="108">
        <v>200517</v>
      </c>
      <c r="F161" s="187">
        <v>154568</v>
      </c>
      <c r="G161" s="108">
        <v>38269</v>
      </c>
      <c r="H161" s="108">
        <v>1000000</v>
      </c>
      <c r="I161" s="108">
        <f>H161*35%</f>
        <v>350000</v>
      </c>
      <c r="J161" s="108">
        <f>H161*25%</f>
        <v>250000</v>
      </c>
      <c r="K161" s="108">
        <f>H161*20%</f>
        <v>200000</v>
      </c>
      <c r="L161" s="108">
        <f>H161*20%</f>
        <v>200000</v>
      </c>
    </row>
    <row r="162" spans="1:12" ht="15">
      <c r="A162" s="1"/>
      <c r="B162" s="28" t="s">
        <v>277</v>
      </c>
      <c r="C162" s="39">
        <v>2305202</v>
      </c>
      <c r="D162" s="108">
        <v>500000</v>
      </c>
      <c r="E162" s="108"/>
      <c r="F162" s="187">
        <v>66000</v>
      </c>
      <c r="G162" s="108">
        <v>0</v>
      </c>
      <c r="H162" s="108">
        <v>0</v>
      </c>
      <c r="I162" s="108">
        <v>0</v>
      </c>
      <c r="J162" s="108">
        <v>0</v>
      </c>
      <c r="K162" s="108">
        <v>0</v>
      </c>
      <c r="L162" s="108">
        <v>0</v>
      </c>
    </row>
    <row r="163" spans="1:12" ht="15">
      <c r="A163" s="1"/>
      <c r="B163" s="28" t="s">
        <v>318</v>
      </c>
      <c r="C163" s="39">
        <v>2305203</v>
      </c>
      <c r="D163" s="108">
        <v>0</v>
      </c>
      <c r="E163" s="108">
        <v>0</v>
      </c>
      <c r="F163" s="108">
        <v>0</v>
      </c>
      <c r="G163" s="108">
        <v>0</v>
      </c>
      <c r="H163" s="108">
        <v>300000</v>
      </c>
      <c r="I163" s="108">
        <f>H163*35%</f>
        <v>105000</v>
      </c>
      <c r="J163" s="108">
        <f>H163*25%</f>
        <v>75000</v>
      </c>
      <c r="K163" s="108">
        <f>H163*20%</f>
        <v>60000</v>
      </c>
      <c r="L163" s="108">
        <f>H163*20%</f>
        <v>60000</v>
      </c>
    </row>
    <row r="164" spans="1:12" ht="15">
      <c r="A164" s="1"/>
      <c r="B164" s="28" t="s">
        <v>278</v>
      </c>
      <c r="C164" s="39">
        <v>2305203</v>
      </c>
      <c r="D164" s="108">
        <v>0</v>
      </c>
      <c r="E164" s="108">
        <v>0</v>
      </c>
      <c r="F164" s="108">
        <v>0</v>
      </c>
      <c r="G164" s="108">
        <v>0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</row>
    <row r="165" spans="1:12" s="102" customFormat="1" ht="15">
      <c r="A165" s="90"/>
      <c r="B165" s="103" t="s">
        <v>61</v>
      </c>
      <c r="C165" s="95"/>
      <c r="D165" s="126">
        <f>SUM(D161:D164)</f>
        <v>500000</v>
      </c>
      <c r="E165" s="126">
        <f>SUM(E161:E164)</f>
        <v>200517</v>
      </c>
      <c r="F165" s="126">
        <f aca="true" t="shared" si="37" ref="F165:L165">SUM(F161:F164)</f>
        <v>220568</v>
      </c>
      <c r="G165" s="126">
        <f t="shared" si="37"/>
        <v>38269</v>
      </c>
      <c r="H165" s="126">
        <f t="shared" si="37"/>
        <v>1300000</v>
      </c>
      <c r="I165" s="126">
        <f t="shared" si="37"/>
        <v>455000</v>
      </c>
      <c r="J165" s="126">
        <f t="shared" si="37"/>
        <v>325000</v>
      </c>
      <c r="K165" s="126">
        <f t="shared" si="37"/>
        <v>260000</v>
      </c>
      <c r="L165" s="126">
        <f t="shared" si="37"/>
        <v>260000</v>
      </c>
    </row>
    <row r="166" spans="1:12" ht="15">
      <c r="A166" s="1">
        <v>3.5</v>
      </c>
      <c r="B166" s="40" t="s">
        <v>88</v>
      </c>
      <c r="C166" s="39"/>
      <c r="D166" s="108"/>
      <c r="E166" s="108"/>
      <c r="F166" s="187"/>
      <c r="G166" s="187"/>
      <c r="H166" s="144"/>
      <c r="I166" s="108"/>
      <c r="J166" s="108"/>
      <c r="K166" s="108"/>
      <c r="L166" s="108"/>
    </row>
    <row r="167" spans="1:12" ht="15">
      <c r="A167" s="1"/>
      <c r="B167" s="59" t="s">
        <v>287</v>
      </c>
      <c r="C167" s="39">
        <v>2305301</v>
      </c>
      <c r="D167" s="108">
        <v>0</v>
      </c>
      <c r="E167" s="108">
        <v>0</v>
      </c>
      <c r="F167" s="108">
        <v>0</v>
      </c>
      <c r="G167" s="108">
        <v>0</v>
      </c>
      <c r="H167" s="108">
        <v>0</v>
      </c>
      <c r="I167" s="108">
        <v>0</v>
      </c>
      <c r="J167" s="108">
        <v>0</v>
      </c>
      <c r="K167" s="108">
        <v>0</v>
      </c>
      <c r="L167" s="108">
        <v>0</v>
      </c>
    </row>
    <row r="168" spans="1:12" ht="15">
      <c r="A168" s="1"/>
      <c r="B168" s="59" t="s">
        <v>288</v>
      </c>
      <c r="C168" s="39">
        <v>2305301</v>
      </c>
      <c r="D168" s="108">
        <v>0</v>
      </c>
      <c r="E168" s="108">
        <v>0</v>
      </c>
      <c r="F168" s="108">
        <v>0</v>
      </c>
      <c r="G168" s="108">
        <v>0</v>
      </c>
      <c r="H168" s="108">
        <v>0</v>
      </c>
      <c r="I168" s="108">
        <v>0</v>
      </c>
      <c r="J168" s="108">
        <v>0</v>
      </c>
      <c r="K168" s="108">
        <v>0</v>
      </c>
      <c r="L168" s="108">
        <v>0</v>
      </c>
    </row>
    <row r="169" spans="1:12" ht="15">
      <c r="A169" s="1"/>
      <c r="B169" s="59" t="s">
        <v>289</v>
      </c>
      <c r="C169" s="39">
        <v>2305301</v>
      </c>
      <c r="D169" s="108">
        <v>0</v>
      </c>
      <c r="E169" s="108">
        <v>0</v>
      </c>
      <c r="F169" s="108">
        <v>0</v>
      </c>
      <c r="G169" s="108">
        <v>0</v>
      </c>
      <c r="H169" s="108">
        <v>0</v>
      </c>
      <c r="I169" s="108">
        <v>0</v>
      </c>
      <c r="J169" s="108">
        <v>0</v>
      </c>
      <c r="K169" s="108">
        <v>0</v>
      </c>
      <c r="L169" s="108">
        <v>0</v>
      </c>
    </row>
    <row r="170" spans="1:12" ht="15">
      <c r="A170" s="1"/>
      <c r="B170" s="59" t="s">
        <v>290</v>
      </c>
      <c r="C170" s="39">
        <v>2305301</v>
      </c>
      <c r="D170" s="108">
        <v>0</v>
      </c>
      <c r="E170" s="108">
        <v>125090</v>
      </c>
      <c r="F170" s="187">
        <v>108000</v>
      </c>
      <c r="G170" s="108">
        <v>679500</v>
      </c>
      <c r="H170" s="108">
        <v>500000</v>
      </c>
      <c r="I170" s="108">
        <f>H170*35%</f>
        <v>175000</v>
      </c>
      <c r="J170" s="108">
        <f>H170*25%</f>
        <v>125000</v>
      </c>
      <c r="K170" s="108">
        <f>H170*20%</f>
        <v>100000</v>
      </c>
      <c r="L170" s="108">
        <f>H170*20%</f>
        <v>100000</v>
      </c>
    </row>
    <row r="171" spans="1:12" ht="15">
      <c r="A171" s="1"/>
      <c r="B171" s="59" t="s">
        <v>291</v>
      </c>
      <c r="C171" s="39">
        <v>2305301</v>
      </c>
      <c r="D171" s="108">
        <v>0</v>
      </c>
      <c r="E171" s="108">
        <v>200000</v>
      </c>
      <c r="F171" s="108">
        <v>0</v>
      </c>
      <c r="G171" s="108">
        <v>0</v>
      </c>
      <c r="H171" s="108">
        <v>100000</v>
      </c>
      <c r="I171" s="108">
        <f>H171*35%</f>
        <v>35000</v>
      </c>
      <c r="J171" s="108">
        <f>H171*25%</f>
        <v>25000</v>
      </c>
      <c r="K171" s="108">
        <f>H171*20%</f>
        <v>20000</v>
      </c>
      <c r="L171" s="108">
        <f>H171*20%</f>
        <v>20000</v>
      </c>
    </row>
    <row r="172" spans="1:12" ht="15">
      <c r="A172" s="1"/>
      <c r="B172" s="59" t="s">
        <v>292</v>
      </c>
      <c r="C172" s="39">
        <v>2305301</v>
      </c>
      <c r="D172" s="108">
        <v>0</v>
      </c>
      <c r="E172" s="108">
        <v>0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</row>
    <row r="173" spans="1:12" ht="15">
      <c r="A173" s="1"/>
      <c r="B173" s="59" t="s">
        <v>293</v>
      </c>
      <c r="C173" s="39">
        <v>2305301</v>
      </c>
      <c r="D173" s="108">
        <v>0</v>
      </c>
      <c r="E173" s="108">
        <v>0</v>
      </c>
      <c r="F173" s="108">
        <v>0</v>
      </c>
      <c r="G173" s="108">
        <v>0</v>
      </c>
      <c r="H173" s="108">
        <v>0</v>
      </c>
      <c r="I173" s="108">
        <v>0</v>
      </c>
      <c r="J173" s="108">
        <v>0</v>
      </c>
      <c r="K173" s="108">
        <v>0</v>
      </c>
      <c r="L173" s="108">
        <v>0</v>
      </c>
    </row>
    <row r="174" spans="1:12" ht="15">
      <c r="A174" s="1"/>
      <c r="B174" s="59" t="s">
        <v>294</v>
      </c>
      <c r="C174" s="39">
        <v>2305301</v>
      </c>
      <c r="D174" s="108">
        <v>0</v>
      </c>
      <c r="E174" s="108">
        <v>0</v>
      </c>
      <c r="F174" s="108">
        <v>0</v>
      </c>
      <c r="G174" s="108">
        <v>0</v>
      </c>
      <c r="H174" s="108">
        <v>0</v>
      </c>
      <c r="I174" s="108">
        <v>0</v>
      </c>
      <c r="J174" s="108">
        <v>0</v>
      </c>
      <c r="K174" s="108">
        <v>0</v>
      </c>
      <c r="L174" s="108">
        <v>0</v>
      </c>
    </row>
    <row r="175" spans="1:12" s="102" customFormat="1" ht="15">
      <c r="A175" s="90"/>
      <c r="B175" s="103" t="s">
        <v>61</v>
      </c>
      <c r="C175" s="95"/>
      <c r="D175" s="126">
        <f>SUM(D167:D174)</f>
        <v>0</v>
      </c>
      <c r="E175" s="126">
        <f aca="true" t="shared" si="38" ref="E175:L175">SUM(E167:E174)</f>
        <v>325090</v>
      </c>
      <c r="F175" s="126">
        <f t="shared" si="38"/>
        <v>108000</v>
      </c>
      <c r="G175" s="126">
        <f t="shared" si="38"/>
        <v>679500</v>
      </c>
      <c r="H175" s="126">
        <f t="shared" si="38"/>
        <v>600000</v>
      </c>
      <c r="I175" s="126">
        <f t="shared" si="38"/>
        <v>210000</v>
      </c>
      <c r="J175" s="126">
        <f t="shared" si="38"/>
        <v>150000</v>
      </c>
      <c r="K175" s="126">
        <f t="shared" si="38"/>
        <v>120000</v>
      </c>
      <c r="L175" s="126">
        <f t="shared" si="38"/>
        <v>120000</v>
      </c>
    </row>
    <row r="176" spans="1:12" ht="15">
      <c r="A176" s="1">
        <v>3.6</v>
      </c>
      <c r="B176" s="40" t="s">
        <v>89</v>
      </c>
      <c r="C176" s="39"/>
      <c r="D176" s="108"/>
      <c r="E176" s="108"/>
      <c r="F176" s="187"/>
      <c r="G176" s="187"/>
      <c r="H176" s="144"/>
      <c r="I176" s="108"/>
      <c r="J176" s="108"/>
      <c r="K176" s="108"/>
      <c r="L176" s="108"/>
    </row>
    <row r="177" spans="1:12" ht="15">
      <c r="A177" s="1"/>
      <c r="B177" s="59" t="s">
        <v>295</v>
      </c>
      <c r="C177" s="39">
        <v>2305901</v>
      </c>
      <c r="D177" s="108">
        <v>0</v>
      </c>
      <c r="E177" s="108">
        <v>142500</v>
      </c>
      <c r="F177" s="187">
        <v>156750</v>
      </c>
      <c r="G177" s="108">
        <v>0</v>
      </c>
      <c r="H177" s="108">
        <v>5000</v>
      </c>
      <c r="I177" s="108">
        <f>H177*35%</f>
        <v>1750</v>
      </c>
      <c r="J177" s="108">
        <f>H177*25%</f>
        <v>1250</v>
      </c>
      <c r="K177" s="108">
        <f>H177*20%</f>
        <v>1000</v>
      </c>
      <c r="L177" s="108">
        <f>H177*20%</f>
        <v>1000</v>
      </c>
    </row>
    <row r="178" spans="1:12" ht="15">
      <c r="A178" s="1"/>
      <c r="B178" s="59" t="s">
        <v>296</v>
      </c>
      <c r="C178" s="39">
        <v>2305901</v>
      </c>
      <c r="D178" s="108">
        <v>0</v>
      </c>
      <c r="E178" s="108">
        <v>0</v>
      </c>
      <c r="F178" s="108">
        <v>0</v>
      </c>
      <c r="G178" s="108">
        <v>0</v>
      </c>
      <c r="H178" s="108">
        <v>5000</v>
      </c>
      <c r="I178" s="108">
        <f>H178*35%</f>
        <v>1750</v>
      </c>
      <c r="J178" s="108">
        <f>H178*25%</f>
        <v>1250</v>
      </c>
      <c r="K178" s="108">
        <f>H178*20%</f>
        <v>1000</v>
      </c>
      <c r="L178" s="108">
        <f>H178*20%</f>
        <v>1000</v>
      </c>
    </row>
    <row r="179" spans="1:12" ht="15">
      <c r="A179" s="1"/>
      <c r="B179" s="59" t="s">
        <v>297</v>
      </c>
      <c r="C179" s="39">
        <v>2305901</v>
      </c>
      <c r="D179" s="108">
        <v>0</v>
      </c>
      <c r="E179" s="108">
        <v>0</v>
      </c>
      <c r="F179" s="108">
        <v>0</v>
      </c>
      <c r="G179" s="108">
        <v>0</v>
      </c>
      <c r="H179" s="108">
        <v>5000</v>
      </c>
      <c r="I179" s="108">
        <f>H179*35%</f>
        <v>1750</v>
      </c>
      <c r="J179" s="108">
        <f>H179*25%</f>
        <v>1250</v>
      </c>
      <c r="K179" s="108">
        <f>H179*20%</f>
        <v>1000</v>
      </c>
      <c r="L179" s="108">
        <f>H179*20%</f>
        <v>1000</v>
      </c>
    </row>
    <row r="180" spans="1:12" ht="15">
      <c r="A180" s="1"/>
      <c r="B180" s="59" t="s">
        <v>298</v>
      </c>
      <c r="C180" s="39">
        <v>2305901</v>
      </c>
      <c r="D180" s="108">
        <v>0</v>
      </c>
      <c r="E180" s="108">
        <v>0</v>
      </c>
      <c r="F180" s="108">
        <v>0</v>
      </c>
      <c r="G180" s="108">
        <v>0</v>
      </c>
      <c r="H180" s="108">
        <v>5000</v>
      </c>
      <c r="I180" s="108">
        <f>H180*35%</f>
        <v>1750</v>
      </c>
      <c r="J180" s="108">
        <f>H180*25%</f>
        <v>1250</v>
      </c>
      <c r="K180" s="108">
        <f>H180*20%</f>
        <v>1000</v>
      </c>
      <c r="L180" s="108">
        <f>H180*20%</f>
        <v>1000</v>
      </c>
    </row>
    <row r="181" spans="1:12" ht="15">
      <c r="A181" s="1"/>
      <c r="B181" s="59" t="s">
        <v>37</v>
      </c>
      <c r="C181" s="39">
        <v>2305901</v>
      </c>
      <c r="D181" s="108">
        <v>0</v>
      </c>
      <c r="E181" s="108">
        <v>0</v>
      </c>
      <c r="F181" s="108">
        <v>0</v>
      </c>
      <c r="G181" s="108">
        <v>0</v>
      </c>
      <c r="H181" s="108">
        <v>10000</v>
      </c>
      <c r="I181" s="108">
        <f>H181*35%</f>
        <v>3500</v>
      </c>
      <c r="J181" s="108">
        <f>H181*25%</f>
        <v>2500</v>
      </c>
      <c r="K181" s="108">
        <f>H181*20%</f>
        <v>2000</v>
      </c>
      <c r="L181" s="108">
        <f>H181*20%</f>
        <v>2000</v>
      </c>
    </row>
    <row r="182" spans="1:12" s="102" customFormat="1" ht="15">
      <c r="A182" s="90"/>
      <c r="B182" s="103" t="s">
        <v>61</v>
      </c>
      <c r="C182" s="95"/>
      <c r="D182" s="126">
        <f>SUM(D177:D181)</f>
        <v>0</v>
      </c>
      <c r="E182" s="126">
        <f aca="true" t="shared" si="39" ref="E182:L182">SUM(E177:E181)</f>
        <v>142500</v>
      </c>
      <c r="F182" s="126">
        <f t="shared" si="39"/>
        <v>156750</v>
      </c>
      <c r="G182" s="126">
        <f t="shared" si="39"/>
        <v>0</v>
      </c>
      <c r="H182" s="126">
        <f t="shared" si="39"/>
        <v>30000</v>
      </c>
      <c r="I182" s="126">
        <f t="shared" si="39"/>
        <v>10500</v>
      </c>
      <c r="J182" s="126">
        <f t="shared" si="39"/>
        <v>7500</v>
      </c>
      <c r="K182" s="126">
        <f t="shared" si="39"/>
        <v>6000</v>
      </c>
      <c r="L182" s="126">
        <f t="shared" si="39"/>
        <v>6000</v>
      </c>
    </row>
    <row r="183" spans="1:12" ht="15">
      <c r="A183" s="1">
        <v>3.7</v>
      </c>
      <c r="B183" s="40" t="s">
        <v>90</v>
      </c>
      <c r="C183" s="39"/>
      <c r="D183" s="108"/>
      <c r="E183" s="108"/>
      <c r="F183" s="187"/>
      <c r="G183" s="187"/>
      <c r="H183" s="144"/>
      <c r="I183" s="108"/>
      <c r="J183" s="108"/>
      <c r="K183" s="108"/>
      <c r="L183" s="108"/>
    </row>
    <row r="184" spans="1:12" ht="15">
      <c r="A184" s="1"/>
      <c r="B184" s="59" t="s">
        <v>299</v>
      </c>
      <c r="C184" s="39">
        <v>2305903</v>
      </c>
      <c r="D184" s="108">
        <v>0</v>
      </c>
      <c r="E184" s="108">
        <v>72982</v>
      </c>
      <c r="F184" s="108">
        <v>0</v>
      </c>
      <c r="G184" s="108">
        <v>0</v>
      </c>
      <c r="H184" s="108">
        <v>10000</v>
      </c>
      <c r="I184" s="108">
        <f>H184*35%</f>
        <v>3500</v>
      </c>
      <c r="J184" s="108">
        <f>H184*25%</f>
        <v>2500</v>
      </c>
      <c r="K184" s="108">
        <f>H184*20%</f>
        <v>2000</v>
      </c>
      <c r="L184" s="108">
        <f>H184*20%</f>
        <v>2000</v>
      </c>
    </row>
    <row r="185" spans="1:12" ht="15">
      <c r="A185" s="1"/>
      <c r="B185" s="59" t="s">
        <v>300</v>
      </c>
      <c r="C185" s="39">
        <v>2305903</v>
      </c>
      <c r="D185" s="108">
        <v>0</v>
      </c>
      <c r="E185" s="108">
        <v>0</v>
      </c>
      <c r="F185" s="108">
        <v>0</v>
      </c>
      <c r="G185" s="108">
        <v>800</v>
      </c>
      <c r="H185" s="108">
        <v>25000</v>
      </c>
      <c r="I185" s="108">
        <f>H185*35%</f>
        <v>8750</v>
      </c>
      <c r="J185" s="108">
        <f>H185*25%</f>
        <v>6250</v>
      </c>
      <c r="K185" s="108">
        <f>H185*20%</f>
        <v>5000</v>
      </c>
      <c r="L185" s="108">
        <f>H185*20%</f>
        <v>5000</v>
      </c>
    </row>
    <row r="186" spans="1:12" ht="15">
      <c r="A186" s="1"/>
      <c r="B186" s="59" t="s">
        <v>301</v>
      </c>
      <c r="C186" s="39">
        <v>2305903</v>
      </c>
      <c r="D186" s="108">
        <v>0</v>
      </c>
      <c r="E186" s="108">
        <v>0</v>
      </c>
      <c r="F186" s="108">
        <v>0</v>
      </c>
      <c r="G186" s="108">
        <v>0</v>
      </c>
      <c r="H186" s="108">
        <v>5000</v>
      </c>
      <c r="I186" s="108">
        <f>H186*35%</f>
        <v>1750</v>
      </c>
      <c r="J186" s="108">
        <f>H186*25%</f>
        <v>1250</v>
      </c>
      <c r="K186" s="108">
        <f>H186*20%</f>
        <v>1000</v>
      </c>
      <c r="L186" s="108">
        <f>H186*20%</f>
        <v>1000</v>
      </c>
    </row>
    <row r="187" spans="1:12" ht="15">
      <c r="A187" s="1"/>
      <c r="B187" s="59" t="s">
        <v>302</v>
      </c>
      <c r="C187" s="39">
        <v>2305903</v>
      </c>
      <c r="D187" s="108">
        <v>0</v>
      </c>
      <c r="E187" s="108">
        <v>0</v>
      </c>
      <c r="F187" s="108">
        <v>0</v>
      </c>
      <c r="G187" s="108">
        <v>7640</v>
      </c>
      <c r="H187" s="108">
        <v>5000</v>
      </c>
      <c r="I187" s="108">
        <f>H187*35%</f>
        <v>1750</v>
      </c>
      <c r="J187" s="108">
        <f>H187*25%</f>
        <v>1250</v>
      </c>
      <c r="K187" s="108">
        <f>H187*20%</f>
        <v>1000</v>
      </c>
      <c r="L187" s="108">
        <f>H187*20%</f>
        <v>1000</v>
      </c>
    </row>
    <row r="188" spans="1:12" ht="15">
      <c r="A188" s="1"/>
      <c r="B188" s="59" t="s">
        <v>303</v>
      </c>
      <c r="C188" s="39">
        <v>2305903</v>
      </c>
      <c r="D188" s="108">
        <v>0</v>
      </c>
      <c r="E188" s="108">
        <v>0</v>
      </c>
      <c r="F188" s="108">
        <v>0</v>
      </c>
      <c r="G188" s="108">
        <v>0</v>
      </c>
      <c r="H188" s="108">
        <v>0</v>
      </c>
      <c r="I188" s="108">
        <v>0</v>
      </c>
      <c r="J188" s="108">
        <v>0</v>
      </c>
      <c r="K188" s="108">
        <v>0</v>
      </c>
      <c r="L188" s="108">
        <v>0</v>
      </c>
    </row>
    <row r="189" spans="1:12" ht="15">
      <c r="A189" s="1"/>
      <c r="B189" s="59" t="s">
        <v>304</v>
      </c>
      <c r="C189" s="39">
        <v>2305903</v>
      </c>
      <c r="D189" s="108">
        <v>0</v>
      </c>
      <c r="E189" s="108">
        <v>0</v>
      </c>
      <c r="F189" s="108">
        <v>0</v>
      </c>
      <c r="G189" s="108">
        <v>0</v>
      </c>
      <c r="H189" s="108">
        <v>10000</v>
      </c>
      <c r="I189" s="108">
        <v>0</v>
      </c>
      <c r="J189" s="108">
        <v>0</v>
      </c>
      <c r="K189" s="108">
        <v>0</v>
      </c>
      <c r="L189" s="108">
        <v>0</v>
      </c>
    </row>
    <row r="190" spans="1:12" ht="15">
      <c r="A190" s="1"/>
      <c r="B190" s="59" t="s">
        <v>236</v>
      </c>
      <c r="C190" s="39">
        <v>2305903</v>
      </c>
      <c r="D190" s="108">
        <v>0</v>
      </c>
      <c r="E190" s="108">
        <v>0</v>
      </c>
      <c r="F190" s="108">
        <v>0</v>
      </c>
      <c r="G190" s="108">
        <v>92066</v>
      </c>
      <c r="H190" s="108">
        <v>0</v>
      </c>
      <c r="I190" s="108">
        <v>0</v>
      </c>
      <c r="J190" s="108">
        <v>0</v>
      </c>
      <c r="K190" s="108">
        <v>0</v>
      </c>
      <c r="L190" s="108">
        <v>0</v>
      </c>
    </row>
    <row r="191" spans="1:12" ht="15">
      <c r="A191" s="1"/>
      <c r="B191" s="59" t="s">
        <v>305</v>
      </c>
      <c r="C191" s="39">
        <v>2305903</v>
      </c>
      <c r="D191" s="108">
        <v>0</v>
      </c>
      <c r="E191" s="108">
        <v>0</v>
      </c>
      <c r="F191" s="108">
        <v>0</v>
      </c>
      <c r="G191" s="108">
        <v>0</v>
      </c>
      <c r="H191" s="108">
        <v>5000</v>
      </c>
      <c r="I191" s="108">
        <f>H191*35%</f>
        <v>1750</v>
      </c>
      <c r="J191" s="108">
        <f>H191*25%</f>
        <v>1250</v>
      </c>
      <c r="K191" s="108">
        <f>H191*20%</f>
        <v>1000</v>
      </c>
      <c r="L191" s="108">
        <f>H191*20%</f>
        <v>1000</v>
      </c>
    </row>
    <row r="192" spans="1:12" s="102" customFormat="1" ht="15">
      <c r="A192" s="90"/>
      <c r="B192" s="103" t="s">
        <v>61</v>
      </c>
      <c r="C192" s="95"/>
      <c r="D192" s="126">
        <f>SUM(D184:D191)</f>
        <v>0</v>
      </c>
      <c r="E192" s="126">
        <f aca="true" t="shared" si="40" ref="E192:L192">SUM(E184:E191)</f>
        <v>72982</v>
      </c>
      <c r="F192" s="126">
        <f t="shared" si="40"/>
        <v>0</v>
      </c>
      <c r="G192" s="126">
        <f t="shared" si="40"/>
        <v>100506</v>
      </c>
      <c r="H192" s="126">
        <f t="shared" si="40"/>
        <v>60000</v>
      </c>
      <c r="I192" s="126">
        <f t="shared" si="40"/>
        <v>17500</v>
      </c>
      <c r="J192" s="126">
        <f t="shared" si="40"/>
        <v>12500</v>
      </c>
      <c r="K192" s="126">
        <f t="shared" si="40"/>
        <v>10000</v>
      </c>
      <c r="L192" s="126">
        <f t="shared" si="40"/>
        <v>10000</v>
      </c>
    </row>
    <row r="193" spans="1:12" ht="15">
      <c r="A193" s="1">
        <v>3.8</v>
      </c>
      <c r="B193" s="40" t="s">
        <v>91</v>
      </c>
      <c r="C193" s="39"/>
      <c r="D193" s="108"/>
      <c r="E193" s="108"/>
      <c r="F193" s="187"/>
      <c r="G193" s="187"/>
      <c r="H193" s="144"/>
      <c r="I193" s="108"/>
      <c r="J193" s="108"/>
      <c r="K193" s="108"/>
      <c r="L193" s="108"/>
    </row>
    <row r="194" spans="1:12" ht="15">
      <c r="A194" s="1"/>
      <c r="B194" s="59" t="s">
        <v>306</v>
      </c>
      <c r="C194" s="39">
        <v>2305902</v>
      </c>
      <c r="D194" s="108">
        <v>0</v>
      </c>
      <c r="E194" s="108">
        <v>0</v>
      </c>
      <c r="F194" s="108">
        <v>0</v>
      </c>
      <c r="G194" s="108">
        <v>2000</v>
      </c>
      <c r="H194" s="108">
        <v>0</v>
      </c>
      <c r="I194" s="108">
        <v>0</v>
      </c>
      <c r="J194" s="108">
        <v>0</v>
      </c>
      <c r="K194" s="108">
        <v>0</v>
      </c>
      <c r="L194" s="108">
        <v>0</v>
      </c>
    </row>
    <row r="195" spans="1:12" ht="15">
      <c r="A195" s="1"/>
      <c r="B195" s="59" t="s">
        <v>307</v>
      </c>
      <c r="C195" s="39">
        <v>2305902</v>
      </c>
      <c r="D195" s="108">
        <v>0</v>
      </c>
      <c r="E195" s="108">
        <v>7158780</v>
      </c>
      <c r="F195" s="108">
        <v>0</v>
      </c>
      <c r="G195" s="108">
        <v>1296276</v>
      </c>
      <c r="H195" s="108">
        <v>5000</v>
      </c>
      <c r="I195" s="108">
        <f>H195*35%</f>
        <v>1750</v>
      </c>
      <c r="J195" s="108">
        <f>H195*25%</f>
        <v>1250</v>
      </c>
      <c r="K195" s="108">
        <f>H195*20%</f>
        <v>1000</v>
      </c>
      <c r="L195" s="108">
        <f>H195*20%</f>
        <v>1000</v>
      </c>
    </row>
    <row r="196" spans="1:12" ht="15">
      <c r="A196" s="1"/>
      <c r="B196" s="59" t="s">
        <v>236</v>
      </c>
      <c r="C196" s="39">
        <v>2305902</v>
      </c>
      <c r="D196" s="108">
        <v>0</v>
      </c>
      <c r="E196" s="108">
        <v>0</v>
      </c>
      <c r="F196" s="108">
        <v>0</v>
      </c>
      <c r="G196" s="108">
        <v>0</v>
      </c>
      <c r="H196" s="108">
        <v>25000</v>
      </c>
      <c r="I196" s="108">
        <f>H196*35%</f>
        <v>8750</v>
      </c>
      <c r="J196" s="108">
        <f>H196*25%</f>
        <v>6250</v>
      </c>
      <c r="K196" s="108">
        <f>H196*20%</f>
        <v>5000</v>
      </c>
      <c r="L196" s="108">
        <f>H196*20%</f>
        <v>5000</v>
      </c>
    </row>
    <row r="197" spans="1:12" s="102" customFormat="1" ht="15">
      <c r="A197" s="90"/>
      <c r="B197" s="103" t="s">
        <v>61</v>
      </c>
      <c r="C197" s="95"/>
      <c r="D197" s="126">
        <f>SUM(D194:D196)</f>
        <v>0</v>
      </c>
      <c r="E197" s="126">
        <f aca="true" t="shared" si="41" ref="E197:L197">SUM(E194:E196)</f>
        <v>7158780</v>
      </c>
      <c r="F197" s="126">
        <f t="shared" si="41"/>
        <v>0</v>
      </c>
      <c r="G197" s="126">
        <f t="shared" si="41"/>
        <v>1298276</v>
      </c>
      <c r="H197" s="126">
        <f t="shared" si="41"/>
        <v>30000</v>
      </c>
      <c r="I197" s="126">
        <f>SUM(I194:I196)</f>
        <v>10500</v>
      </c>
      <c r="J197" s="126">
        <f t="shared" si="41"/>
        <v>7500</v>
      </c>
      <c r="K197" s="126">
        <f t="shared" si="41"/>
        <v>6000</v>
      </c>
      <c r="L197" s="126">
        <f t="shared" si="41"/>
        <v>6000</v>
      </c>
    </row>
    <row r="198" spans="1:12" ht="15">
      <c r="A198" s="1">
        <v>3.9</v>
      </c>
      <c r="B198" s="63" t="s">
        <v>172</v>
      </c>
      <c r="C198" s="39">
        <v>2305905</v>
      </c>
      <c r="D198" s="108">
        <v>51100000</v>
      </c>
      <c r="E198" s="108"/>
      <c r="F198" s="187">
        <v>2264395</v>
      </c>
      <c r="G198" s="187">
        <v>0</v>
      </c>
      <c r="H198" s="108">
        <v>50000</v>
      </c>
      <c r="I198" s="108">
        <f>H198*35%</f>
        <v>17500</v>
      </c>
      <c r="J198" s="108">
        <f>H198*25%</f>
        <v>12500</v>
      </c>
      <c r="K198" s="108">
        <f>H198*20%</f>
        <v>10000</v>
      </c>
      <c r="L198" s="108">
        <f>H198*20%</f>
        <v>10000</v>
      </c>
    </row>
    <row r="199" spans="1:12" s="102" customFormat="1" ht="15">
      <c r="A199" s="90"/>
      <c r="B199" s="103" t="s">
        <v>61</v>
      </c>
      <c r="C199" s="95"/>
      <c r="D199" s="126">
        <f>SUM(D198)</f>
        <v>51100000</v>
      </c>
      <c r="E199" s="126">
        <f aca="true" t="shared" si="42" ref="E199:L199">SUM(E198)</f>
        <v>0</v>
      </c>
      <c r="F199" s="126">
        <f t="shared" si="42"/>
        <v>2264395</v>
      </c>
      <c r="G199" s="126">
        <f t="shared" si="42"/>
        <v>0</v>
      </c>
      <c r="H199" s="126">
        <f t="shared" si="42"/>
        <v>50000</v>
      </c>
      <c r="I199" s="126">
        <f t="shared" si="42"/>
        <v>17500</v>
      </c>
      <c r="J199" s="126">
        <f t="shared" si="42"/>
        <v>12500</v>
      </c>
      <c r="K199" s="126">
        <f t="shared" si="42"/>
        <v>10000</v>
      </c>
      <c r="L199" s="126">
        <f t="shared" si="42"/>
        <v>10000</v>
      </c>
    </row>
    <row r="200" spans="1:12" ht="15">
      <c r="A200" s="62">
        <v>3.1</v>
      </c>
      <c r="B200" s="40" t="s">
        <v>173</v>
      </c>
      <c r="C200" s="39">
        <v>2305907</v>
      </c>
      <c r="D200" s="108">
        <v>0</v>
      </c>
      <c r="E200" s="108">
        <v>0</v>
      </c>
      <c r="F200" s="187">
        <v>0</v>
      </c>
      <c r="G200" s="187">
        <v>0</v>
      </c>
      <c r="H200" s="108">
        <v>0</v>
      </c>
      <c r="I200" s="108">
        <v>0</v>
      </c>
      <c r="J200" s="108">
        <v>0</v>
      </c>
      <c r="K200" s="108">
        <v>0</v>
      </c>
      <c r="L200" s="108">
        <v>0</v>
      </c>
    </row>
    <row r="201" spans="1:12" s="102" customFormat="1" ht="15">
      <c r="A201" s="90"/>
      <c r="B201" s="103" t="s">
        <v>61</v>
      </c>
      <c r="C201" s="95"/>
      <c r="D201" s="126">
        <f>SUM(D200)</f>
        <v>0</v>
      </c>
      <c r="E201" s="126">
        <f aca="true" t="shared" si="43" ref="E201:L201">SUM(E200)</f>
        <v>0</v>
      </c>
      <c r="F201" s="126">
        <f t="shared" si="43"/>
        <v>0</v>
      </c>
      <c r="G201" s="126">
        <f t="shared" si="43"/>
        <v>0</v>
      </c>
      <c r="H201" s="126">
        <f t="shared" si="43"/>
        <v>0</v>
      </c>
      <c r="I201" s="126">
        <f t="shared" si="43"/>
        <v>0</v>
      </c>
      <c r="J201" s="126">
        <f t="shared" si="43"/>
        <v>0</v>
      </c>
      <c r="K201" s="126">
        <f t="shared" si="43"/>
        <v>0</v>
      </c>
      <c r="L201" s="126">
        <f t="shared" si="43"/>
        <v>0</v>
      </c>
    </row>
    <row r="202" spans="1:12" ht="15">
      <c r="A202" s="62">
        <v>3.11</v>
      </c>
      <c r="B202" s="40" t="s">
        <v>92</v>
      </c>
      <c r="C202" s="39"/>
      <c r="D202" s="108"/>
      <c r="E202" s="108"/>
      <c r="F202" s="187"/>
      <c r="G202" s="187"/>
      <c r="H202" s="144"/>
      <c r="I202" s="108"/>
      <c r="J202" s="108"/>
      <c r="K202" s="108"/>
      <c r="L202" s="108"/>
    </row>
    <row r="203" spans="1:12" ht="15">
      <c r="A203" s="1"/>
      <c r="B203" s="59" t="s">
        <v>308</v>
      </c>
      <c r="C203" s="39">
        <v>2308001</v>
      </c>
      <c r="D203" s="108">
        <v>15000</v>
      </c>
      <c r="E203" s="108">
        <v>26510</v>
      </c>
      <c r="F203" s="108">
        <v>0</v>
      </c>
      <c r="G203" s="108">
        <v>0</v>
      </c>
      <c r="H203" s="108">
        <v>0</v>
      </c>
      <c r="I203" s="108">
        <f>H203*35%</f>
        <v>0</v>
      </c>
      <c r="J203" s="108">
        <f>H203*25%</f>
        <v>0</v>
      </c>
      <c r="K203" s="108">
        <f>H203*20%</f>
        <v>0</v>
      </c>
      <c r="L203" s="108">
        <f>H203*20%</f>
        <v>0</v>
      </c>
    </row>
    <row r="204" spans="1:12" ht="15">
      <c r="A204" s="1"/>
      <c r="B204" s="59" t="s">
        <v>309</v>
      </c>
      <c r="C204" s="39">
        <v>2308002</v>
      </c>
      <c r="D204" s="108">
        <v>0</v>
      </c>
      <c r="E204" s="108">
        <v>0</v>
      </c>
      <c r="F204" s="108">
        <v>0</v>
      </c>
      <c r="G204" s="108">
        <v>0</v>
      </c>
      <c r="H204" s="108">
        <v>10000</v>
      </c>
      <c r="I204" s="108">
        <f>H204*35%</f>
        <v>3500</v>
      </c>
      <c r="J204" s="108">
        <f>H204*25%</f>
        <v>2500</v>
      </c>
      <c r="K204" s="108">
        <f>H204*20%</f>
        <v>2000</v>
      </c>
      <c r="L204" s="108">
        <f>H204*20%</f>
        <v>2000</v>
      </c>
    </row>
    <row r="205" spans="1:12" ht="15">
      <c r="A205" s="1"/>
      <c r="B205" s="59" t="s">
        <v>310</v>
      </c>
      <c r="C205" s="39">
        <v>2308003</v>
      </c>
      <c r="D205" s="108">
        <v>7657469</v>
      </c>
      <c r="E205" s="108">
        <v>2645614</v>
      </c>
      <c r="F205" s="187">
        <v>5000000</v>
      </c>
      <c r="G205" s="187">
        <v>4358990</v>
      </c>
      <c r="H205" s="108">
        <v>6500000</v>
      </c>
      <c r="I205" s="108">
        <f>H205*35%</f>
        <v>2275000</v>
      </c>
      <c r="J205" s="108">
        <f>H205*25%</f>
        <v>1625000</v>
      </c>
      <c r="K205" s="108">
        <f>H205*20%</f>
        <v>1300000</v>
      </c>
      <c r="L205" s="108">
        <f>H205*20%</f>
        <v>1300000</v>
      </c>
    </row>
    <row r="206" spans="1:12" ht="15">
      <c r="A206" s="1"/>
      <c r="B206" s="59" t="s">
        <v>311</v>
      </c>
      <c r="C206" s="39">
        <v>2308004</v>
      </c>
      <c r="D206" s="108">
        <v>8000000</v>
      </c>
      <c r="E206" s="108">
        <v>2240052</v>
      </c>
      <c r="F206" s="108">
        <v>5500000</v>
      </c>
      <c r="G206" s="108">
        <v>3023133</v>
      </c>
      <c r="H206" s="108">
        <v>3500000</v>
      </c>
      <c r="I206" s="108">
        <f>H206*35%</f>
        <v>1225000</v>
      </c>
      <c r="J206" s="108">
        <f>H206*25%</f>
        <v>875000</v>
      </c>
      <c r="K206" s="108">
        <f>H206*20%</f>
        <v>700000</v>
      </c>
      <c r="L206" s="108">
        <f>H206*20%</f>
        <v>700000</v>
      </c>
    </row>
    <row r="207" spans="1:12" ht="15">
      <c r="A207" s="1"/>
      <c r="B207" s="59" t="s">
        <v>312</v>
      </c>
      <c r="C207" s="39">
        <v>2308005</v>
      </c>
      <c r="D207" s="108">
        <v>0</v>
      </c>
      <c r="E207" s="108">
        <v>200000</v>
      </c>
      <c r="F207" s="187">
        <v>200000</v>
      </c>
      <c r="G207" s="187">
        <v>0</v>
      </c>
      <c r="H207" s="108">
        <v>10000</v>
      </c>
      <c r="I207" s="108">
        <v>0</v>
      </c>
      <c r="J207" s="108">
        <f>H207*25%</f>
        <v>2500</v>
      </c>
      <c r="K207" s="108">
        <f>H207*20%</f>
        <v>2000</v>
      </c>
      <c r="L207" s="108">
        <f>H207*20%</f>
        <v>2000</v>
      </c>
    </row>
    <row r="208" spans="1:12" s="102" customFormat="1" ht="15">
      <c r="A208" s="90"/>
      <c r="B208" s="103" t="s">
        <v>61</v>
      </c>
      <c r="C208" s="95"/>
      <c r="D208" s="126">
        <f>SUM(D203:D207)</f>
        <v>15672469</v>
      </c>
      <c r="E208" s="126">
        <f aca="true" t="shared" si="44" ref="E208:L208">SUM(E203:E207)</f>
        <v>5112176</v>
      </c>
      <c r="F208" s="126">
        <f t="shared" si="44"/>
        <v>10700000</v>
      </c>
      <c r="G208" s="126">
        <f t="shared" si="44"/>
        <v>7382123</v>
      </c>
      <c r="H208" s="126">
        <f t="shared" si="44"/>
        <v>10020000</v>
      </c>
      <c r="I208" s="126">
        <f t="shared" si="44"/>
        <v>3503500</v>
      </c>
      <c r="J208" s="126">
        <f t="shared" si="44"/>
        <v>2505000</v>
      </c>
      <c r="K208" s="126">
        <f t="shared" si="44"/>
        <v>2004000</v>
      </c>
      <c r="L208" s="126">
        <f t="shared" si="44"/>
        <v>2004000</v>
      </c>
    </row>
    <row r="209" spans="1:12" s="102" customFormat="1" ht="15">
      <c r="A209" s="172"/>
      <c r="B209" s="180" t="s">
        <v>93</v>
      </c>
      <c r="C209" s="169"/>
      <c r="D209" s="167">
        <f>D121+D124+D126+D129+D147+D159+D165+D175+D182+D192+D197+D199+D201+D208</f>
        <v>109272469</v>
      </c>
      <c r="E209" s="167">
        <f aca="true" t="shared" si="45" ref="E209:L209">E121+E124+E126+E129+E147+E159+E165+E175+E182+E192+E197+E199+E201+E208</f>
        <v>23427698</v>
      </c>
      <c r="F209" s="167">
        <f t="shared" si="45"/>
        <v>22270889</v>
      </c>
      <c r="G209" s="167">
        <f t="shared" si="45"/>
        <v>14428684</v>
      </c>
      <c r="H209" s="167">
        <f>H121+H124+H126+H129+H147+H159+H165+H175+H182+H192+H197+H199+H201+H208</f>
        <v>25600000</v>
      </c>
      <c r="I209" s="167">
        <f t="shared" si="45"/>
        <v>8953000</v>
      </c>
      <c r="J209" s="167">
        <f t="shared" si="45"/>
        <v>6397500</v>
      </c>
      <c r="K209" s="167">
        <f t="shared" si="45"/>
        <v>5118000</v>
      </c>
      <c r="L209" s="167">
        <f t="shared" si="45"/>
        <v>5118000</v>
      </c>
    </row>
    <row r="210" spans="1:12" ht="15">
      <c r="A210" s="1">
        <v>4</v>
      </c>
      <c r="B210" s="23" t="s">
        <v>94</v>
      </c>
      <c r="C210" s="80"/>
      <c r="D210" s="16"/>
      <c r="E210" s="29"/>
      <c r="F210" s="60"/>
      <c r="G210" s="60"/>
      <c r="H210" s="16"/>
      <c r="I210" s="60"/>
      <c r="J210" s="29"/>
      <c r="K210" s="29"/>
      <c r="L210" s="29"/>
    </row>
    <row r="211" spans="1:12" ht="15">
      <c r="A211" s="1"/>
      <c r="B211" s="50" t="s">
        <v>95</v>
      </c>
      <c r="C211" s="39">
        <v>2401001</v>
      </c>
      <c r="D211" s="29"/>
      <c r="E211" s="29"/>
      <c r="F211" s="29"/>
      <c r="G211" s="29"/>
      <c r="H211" s="29"/>
      <c r="I211" s="29"/>
      <c r="J211" s="29"/>
      <c r="K211" s="29"/>
      <c r="L211" s="29"/>
    </row>
    <row r="212" spans="1:12" s="102" customFormat="1" ht="15">
      <c r="A212" s="90"/>
      <c r="B212" s="103" t="s">
        <v>61</v>
      </c>
      <c r="C212" s="95"/>
      <c r="D212" s="126">
        <v>0</v>
      </c>
      <c r="E212" s="126">
        <v>0</v>
      </c>
      <c r="F212" s="126">
        <v>0</v>
      </c>
      <c r="G212" s="126">
        <v>0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</row>
    <row r="213" spans="1:12" ht="15">
      <c r="A213" s="1"/>
      <c r="B213" s="50" t="s">
        <v>96</v>
      </c>
      <c r="C213" s="39">
        <v>2402001</v>
      </c>
      <c r="D213" s="29"/>
      <c r="E213" s="29"/>
      <c r="F213" s="29"/>
      <c r="G213" s="29"/>
      <c r="H213" s="29"/>
      <c r="I213" s="29"/>
      <c r="J213" s="29"/>
      <c r="K213" s="29"/>
      <c r="L213" s="29"/>
    </row>
    <row r="214" spans="1:12" s="102" customFormat="1" ht="15">
      <c r="A214" s="90"/>
      <c r="B214" s="103" t="s">
        <v>61</v>
      </c>
      <c r="C214" s="95"/>
      <c r="D214" s="126">
        <v>0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</row>
    <row r="215" spans="1:12" ht="15">
      <c r="A215" s="1"/>
      <c r="B215" s="50" t="s">
        <v>97</v>
      </c>
      <c r="C215" s="39">
        <v>2403001</v>
      </c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1:12" s="102" customFormat="1" ht="15">
      <c r="A216" s="90"/>
      <c r="B216" s="103" t="s">
        <v>61</v>
      </c>
      <c r="C216" s="95"/>
      <c r="D216" s="126">
        <v>0</v>
      </c>
      <c r="E216" s="126">
        <v>0</v>
      </c>
      <c r="F216" s="126">
        <v>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</row>
    <row r="217" spans="1:12" ht="15">
      <c r="A217" s="1"/>
      <c r="B217" s="50" t="s">
        <v>98</v>
      </c>
      <c r="C217" s="39">
        <v>2404001</v>
      </c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1:12" s="102" customFormat="1" ht="15">
      <c r="A218" s="90"/>
      <c r="B218" s="103" t="s">
        <v>61</v>
      </c>
      <c r="C218" s="95"/>
      <c r="D218" s="126">
        <v>0</v>
      </c>
      <c r="E218" s="126">
        <v>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</row>
    <row r="219" spans="1:12" ht="15">
      <c r="A219" s="1"/>
      <c r="B219" s="50" t="s">
        <v>99</v>
      </c>
      <c r="C219" s="39">
        <v>2405001</v>
      </c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1:12" s="102" customFormat="1" ht="15">
      <c r="A220" s="90"/>
      <c r="B220" s="103" t="s">
        <v>61</v>
      </c>
      <c r="C220" s="95"/>
      <c r="D220" s="126">
        <v>0</v>
      </c>
      <c r="E220" s="126">
        <v>0</v>
      </c>
      <c r="F220" s="126">
        <v>0</v>
      </c>
      <c r="G220" s="126">
        <v>0</v>
      </c>
      <c r="H220" s="126">
        <v>0</v>
      </c>
      <c r="I220" s="126">
        <v>0</v>
      </c>
      <c r="J220" s="126">
        <v>0</v>
      </c>
      <c r="K220" s="126">
        <v>0</v>
      </c>
      <c r="L220" s="126">
        <v>0</v>
      </c>
    </row>
    <row r="221" spans="1:12" ht="15">
      <c r="A221" s="1"/>
      <c r="B221" s="50" t="s">
        <v>100</v>
      </c>
      <c r="C221" s="39">
        <v>2406001</v>
      </c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1:12" s="102" customFormat="1" ht="15">
      <c r="A222" s="90"/>
      <c r="B222" s="103" t="s">
        <v>61</v>
      </c>
      <c r="C222" s="95"/>
      <c r="D222" s="126">
        <v>0</v>
      </c>
      <c r="E222" s="126">
        <v>0</v>
      </c>
      <c r="F222" s="126">
        <v>0</v>
      </c>
      <c r="G222" s="126">
        <v>0</v>
      </c>
      <c r="H222" s="126">
        <v>0</v>
      </c>
      <c r="I222" s="126">
        <v>0</v>
      </c>
      <c r="J222" s="126">
        <v>0</v>
      </c>
      <c r="K222" s="126">
        <v>0</v>
      </c>
      <c r="L222" s="126">
        <v>0</v>
      </c>
    </row>
    <row r="223" spans="1:12" ht="15">
      <c r="A223" s="1"/>
      <c r="B223" s="50" t="s">
        <v>101</v>
      </c>
      <c r="C223" s="39">
        <v>2407001</v>
      </c>
      <c r="D223" s="108"/>
      <c r="E223" s="108">
        <v>4865</v>
      </c>
      <c r="F223" s="187"/>
      <c r="G223" s="187"/>
      <c r="H223" s="108">
        <v>2000</v>
      </c>
      <c r="I223" s="108">
        <f>H223*35%</f>
        <v>700</v>
      </c>
      <c r="J223" s="108">
        <f>H223*25%</f>
        <v>500</v>
      </c>
      <c r="K223" s="108">
        <f>H223*20%</f>
        <v>400</v>
      </c>
      <c r="L223" s="108">
        <f>H223*20%</f>
        <v>400</v>
      </c>
    </row>
    <row r="224" spans="1:12" s="102" customFormat="1" ht="15">
      <c r="A224" s="90"/>
      <c r="B224" s="103" t="s">
        <v>61</v>
      </c>
      <c r="C224" s="95"/>
      <c r="D224" s="126">
        <f>SUM(D223)</f>
        <v>0</v>
      </c>
      <c r="E224" s="126">
        <f aca="true" t="shared" si="46" ref="E224:L224">SUM(E223)</f>
        <v>4865</v>
      </c>
      <c r="F224" s="126">
        <f t="shared" si="46"/>
        <v>0</v>
      </c>
      <c r="G224" s="126">
        <f t="shared" si="46"/>
        <v>0</v>
      </c>
      <c r="H224" s="126">
        <f t="shared" si="46"/>
        <v>2000</v>
      </c>
      <c r="I224" s="126">
        <f t="shared" si="46"/>
        <v>700</v>
      </c>
      <c r="J224" s="126">
        <f t="shared" si="46"/>
        <v>500</v>
      </c>
      <c r="K224" s="126">
        <f t="shared" si="46"/>
        <v>400</v>
      </c>
      <c r="L224" s="126">
        <f t="shared" si="46"/>
        <v>400</v>
      </c>
    </row>
    <row r="225" spans="1:12" ht="15">
      <c r="A225" s="1"/>
      <c r="B225" s="50" t="s">
        <v>102</v>
      </c>
      <c r="C225" s="39"/>
      <c r="D225" s="29"/>
      <c r="E225" s="29"/>
      <c r="F225" s="60"/>
      <c r="G225" s="60"/>
      <c r="H225" s="16"/>
      <c r="I225" s="60"/>
      <c r="J225" s="29"/>
      <c r="K225" s="29"/>
      <c r="L225" s="29"/>
    </row>
    <row r="226" spans="1:12" ht="15">
      <c r="A226" s="1"/>
      <c r="B226" s="59" t="s">
        <v>320</v>
      </c>
      <c r="C226" s="39">
        <v>2408001</v>
      </c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1:12" ht="15">
      <c r="A227" s="1"/>
      <c r="B227" s="59" t="s">
        <v>236</v>
      </c>
      <c r="C227" s="39">
        <v>2408002</v>
      </c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1:12" s="102" customFormat="1" ht="15">
      <c r="A228" s="90"/>
      <c r="B228" s="103" t="s">
        <v>61</v>
      </c>
      <c r="C228" s="95"/>
      <c r="D228" s="126">
        <f>SUM(D226:D227)</f>
        <v>0</v>
      </c>
      <c r="E228" s="126">
        <f aca="true" t="shared" si="47" ref="E228:L228">SUM(E226:E227)</f>
        <v>0</v>
      </c>
      <c r="F228" s="126">
        <f t="shared" si="47"/>
        <v>0</v>
      </c>
      <c r="G228" s="126">
        <f t="shared" si="47"/>
        <v>0</v>
      </c>
      <c r="H228" s="126">
        <f t="shared" si="47"/>
        <v>0</v>
      </c>
      <c r="I228" s="126">
        <f t="shared" si="47"/>
        <v>0</v>
      </c>
      <c r="J228" s="126">
        <f t="shared" si="47"/>
        <v>0</v>
      </c>
      <c r="K228" s="126">
        <f t="shared" si="47"/>
        <v>0</v>
      </c>
      <c r="L228" s="126">
        <f t="shared" si="47"/>
        <v>0</v>
      </c>
    </row>
    <row r="229" spans="1:12" ht="15">
      <c r="A229" s="172"/>
      <c r="B229" s="180" t="s">
        <v>103</v>
      </c>
      <c r="C229" s="169"/>
      <c r="D229" s="167">
        <f>D212+D214+D216+D218+D220+D222+D224+D228</f>
        <v>0</v>
      </c>
      <c r="E229" s="167">
        <f aca="true" t="shared" si="48" ref="E229:L229">E212+E214+E216+E218+E220+E222+E224+E228</f>
        <v>4865</v>
      </c>
      <c r="F229" s="167">
        <f t="shared" si="48"/>
        <v>0</v>
      </c>
      <c r="G229" s="167">
        <f t="shared" si="48"/>
        <v>0</v>
      </c>
      <c r="H229" s="167">
        <f t="shared" si="48"/>
        <v>2000</v>
      </c>
      <c r="I229" s="167">
        <f t="shared" si="48"/>
        <v>700</v>
      </c>
      <c r="J229" s="167">
        <f t="shared" si="48"/>
        <v>500</v>
      </c>
      <c r="K229" s="167">
        <f t="shared" si="48"/>
        <v>400</v>
      </c>
      <c r="L229" s="167">
        <f t="shared" si="48"/>
        <v>400</v>
      </c>
    </row>
    <row r="230" spans="1:12" ht="15">
      <c r="A230" s="1">
        <v>5</v>
      </c>
      <c r="B230" s="23" t="s">
        <v>104</v>
      </c>
      <c r="C230" s="80"/>
      <c r="D230" s="16"/>
      <c r="E230" s="29"/>
      <c r="F230" s="60"/>
      <c r="G230" s="60"/>
      <c r="H230" s="16"/>
      <c r="I230" s="29"/>
      <c r="J230" s="29"/>
      <c r="K230" s="29"/>
      <c r="L230" s="29"/>
    </row>
    <row r="231" spans="1:12" ht="15">
      <c r="A231" s="1">
        <v>5.1</v>
      </c>
      <c r="B231" s="61" t="s">
        <v>174</v>
      </c>
      <c r="C231" s="80"/>
      <c r="D231" s="16"/>
      <c r="E231" s="29"/>
      <c r="F231" s="60"/>
      <c r="G231" s="60"/>
      <c r="H231" s="16"/>
      <c r="I231" s="29"/>
      <c r="J231" s="29"/>
      <c r="K231" s="29"/>
      <c r="L231" s="29"/>
    </row>
    <row r="232" spans="1:12" ht="15">
      <c r="A232" s="1"/>
      <c r="B232" s="50" t="s">
        <v>313</v>
      </c>
      <c r="C232" s="39">
        <v>2501001</v>
      </c>
      <c r="D232" s="108">
        <v>0</v>
      </c>
      <c r="E232" s="108">
        <v>5000</v>
      </c>
      <c r="F232" s="187">
        <v>0</v>
      </c>
      <c r="G232" s="187">
        <v>0</v>
      </c>
      <c r="H232" s="108">
        <v>200000</v>
      </c>
      <c r="I232" s="108">
        <f>H232*35%</f>
        <v>70000</v>
      </c>
      <c r="J232" s="108">
        <f>H232*25%</f>
        <v>50000</v>
      </c>
      <c r="K232" s="108">
        <f>H232*20%</f>
        <v>40000</v>
      </c>
      <c r="L232" s="108">
        <f>H232*20%</f>
        <v>40000</v>
      </c>
    </row>
    <row r="233" spans="1:12" ht="15">
      <c r="A233" s="1"/>
      <c r="B233" s="50" t="s">
        <v>314</v>
      </c>
      <c r="C233" s="39">
        <v>2501002</v>
      </c>
      <c r="D233" s="108">
        <v>0</v>
      </c>
      <c r="E233" s="108">
        <v>0</v>
      </c>
      <c r="F233" s="187">
        <v>0</v>
      </c>
      <c r="G233" s="187">
        <v>54090</v>
      </c>
      <c r="H233" s="108">
        <v>200000</v>
      </c>
      <c r="I233" s="108">
        <f>H233*35%</f>
        <v>70000</v>
      </c>
      <c r="J233" s="108">
        <f>H233*25%</f>
        <v>50000</v>
      </c>
      <c r="K233" s="108">
        <f>H233*20%</f>
        <v>40000</v>
      </c>
      <c r="L233" s="108">
        <f>H233*20%</f>
        <v>40000</v>
      </c>
    </row>
    <row r="234" spans="1:12" s="102" customFormat="1" ht="15">
      <c r="A234" s="90"/>
      <c r="B234" s="103" t="s">
        <v>61</v>
      </c>
      <c r="C234" s="95"/>
      <c r="D234" s="126">
        <f>SUM(D232:D233)</f>
        <v>0</v>
      </c>
      <c r="E234" s="126">
        <f aca="true" t="shared" si="49" ref="E234:L234">SUM(E232:E233)</f>
        <v>5000</v>
      </c>
      <c r="F234" s="126">
        <f t="shared" si="49"/>
        <v>0</v>
      </c>
      <c r="G234" s="126">
        <f t="shared" si="49"/>
        <v>54090</v>
      </c>
      <c r="H234" s="126">
        <f t="shared" si="49"/>
        <v>400000</v>
      </c>
      <c r="I234" s="126">
        <f t="shared" si="49"/>
        <v>140000</v>
      </c>
      <c r="J234" s="126">
        <f t="shared" si="49"/>
        <v>100000</v>
      </c>
      <c r="K234" s="126">
        <f t="shared" si="49"/>
        <v>80000</v>
      </c>
      <c r="L234" s="126">
        <f t="shared" si="49"/>
        <v>80000</v>
      </c>
    </row>
    <row r="235" spans="1:12" ht="15">
      <c r="A235" s="1">
        <v>5.2</v>
      </c>
      <c r="B235" s="61" t="s">
        <v>105</v>
      </c>
      <c r="C235" s="39"/>
      <c r="D235" s="29"/>
      <c r="E235" s="29"/>
      <c r="F235" s="60"/>
      <c r="G235" s="60"/>
      <c r="H235" s="16"/>
      <c r="I235" s="29"/>
      <c r="J235" s="29"/>
      <c r="K235" s="29"/>
      <c r="L235" s="29"/>
    </row>
    <row r="236" spans="1:12" ht="15">
      <c r="A236" s="1"/>
      <c r="B236" s="50" t="s">
        <v>315</v>
      </c>
      <c r="C236" s="39">
        <v>2502001</v>
      </c>
      <c r="D236" s="108">
        <v>0</v>
      </c>
      <c r="E236" s="108">
        <v>142087</v>
      </c>
      <c r="F236" s="187">
        <v>0</v>
      </c>
      <c r="G236" s="187">
        <v>0</v>
      </c>
      <c r="H236" s="108">
        <v>200000</v>
      </c>
      <c r="I236" s="108">
        <f>H236*35%</f>
        <v>70000</v>
      </c>
      <c r="J236" s="108">
        <f>H236*25%</f>
        <v>50000</v>
      </c>
      <c r="K236" s="108">
        <f>H236*20%</f>
        <v>40000</v>
      </c>
      <c r="L236" s="108">
        <f>H236*20%</f>
        <v>40000</v>
      </c>
    </row>
    <row r="237" spans="1:12" ht="15">
      <c r="A237" s="1"/>
      <c r="B237" s="50" t="s">
        <v>321</v>
      </c>
      <c r="C237" s="39">
        <v>2502002</v>
      </c>
      <c r="D237" s="108">
        <v>2000000</v>
      </c>
      <c r="E237" s="108">
        <v>303275</v>
      </c>
      <c r="F237" s="187">
        <v>0</v>
      </c>
      <c r="G237" s="187">
        <v>110728</v>
      </c>
      <c r="H237" s="108">
        <v>100000</v>
      </c>
      <c r="I237" s="108">
        <f>H237*35%</f>
        <v>35000</v>
      </c>
      <c r="J237" s="108">
        <f>H237*25%</f>
        <v>25000</v>
      </c>
      <c r="K237" s="108">
        <f>H237*20%</f>
        <v>20000</v>
      </c>
      <c r="L237" s="108">
        <f>H237*20%</f>
        <v>20000</v>
      </c>
    </row>
    <row r="238" spans="1:12" ht="15">
      <c r="A238" s="1"/>
      <c r="B238" s="50" t="s">
        <v>316</v>
      </c>
      <c r="C238" s="39">
        <v>2502003</v>
      </c>
      <c r="D238" s="108">
        <v>400000</v>
      </c>
      <c r="E238" s="108"/>
      <c r="F238" s="187">
        <v>0</v>
      </c>
      <c r="G238" s="187">
        <v>65967</v>
      </c>
      <c r="H238" s="108">
        <v>50000</v>
      </c>
      <c r="I238" s="108">
        <f>H238*35%</f>
        <v>17500</v>
      </c>
      <c r="J238" s="108">
        <f>H238*25%</f>
        <v>12500</v>
      </c>
      <c r="K238" s="108">
        <f>H238*20%</f>
        <v>10000</v>
      </c>
      <c r="L238" s="108">
        <f>H238*20%</f>
        <v>10000</v>
      </c>
    </row>
    <row r="239" spans="1:12" s="102" customFormat="1" ht="15">
      <c r="A239" s="90"/>
      <c r="B239" s="103" t="s">
        <v>61</v>
      </c>
      <c r="C239" s="95"/>
      <c r="D239" s="126">
        <f>SUM(D236:D238)</f>
        <v>2400000</v>
      </c>
      <c r="E239" s="126">
        <f aca="true" t="shared" si="50" ref="E239:L239">SUM(E236:E238)</f>
        <v>445362</v>
      </c>
      <c r="F239" s="126">
        <f t="shared" si="50"/>
        <v>0</v>
      </c>
      <c r="G239" s="126">
        <f t="shared" si="50"/>
        <v>176695</v>
      </c>
      <c r="H239" s="126">
        <f t="shared" si="50"/>
        <v>350000</v>
      </c>
      <c r="I239" s="126">
        <f t="shared" si="50"/>
        <v>122500</v>
      </c>
      <c r="J239" s="126">
        <f t="shared" si="50"/>
        <v>87500</v>
      </c>
      <c r="K239" s="126">
        <f t="shared" si="50"/>
        <v>70000</v>
      </c>
      <c r="L239" s="126">
        <f t="shared" si="50"/>
        <v>70000</v>
      </c>
    </row>
    <row r="240" spans="1:12" ht="15">
      <c r="A240" s="1">
        <v>5.3</v>
      </c>
      <c r="B240" s="50" t="s">
        <v>106</v>
      </c>
      <c r="C240" s="39">
        <v>2503000</v>
      </c>
      <c r="D240" s="108"/>
      <c r="E240" s="108"/>
      <c r="F240" s="108"/>
      <c r="G240" s="108">
        <v>520697</v>
      </c>
      <c r="H240" s="108">
        <v>10000</v>
      </c>
      <c r="I240" s="108">
        <f>H240*35%</f>
        <v>3500</v>
      </c>
      <c r="J240" s="108">
        <f>H240*25%</f>
        <v>2500</v>
      </c>
      <c r="K240" s="108">
        <f>H240*20%</f>
        <v>2000</v>
      </c>
      <c r="L240" s="108">
        <f>H240*20%</f>
        <v>2000</v>
      </c>
    </row>
    <row r="241" spans="1:12" s="102" customFormat="1" ht="15">
      <c r="A241" s="90"/>
      <c r="B241" s="103" t="s">
        <v>61</v>
      </c>
      <c r="C241" s="95"/>
      <c r="D241" s="126">
        <v>0</v>
      </c>
      <c r="E241" s="126">
        <v>0</v>
      </c>
      <c r="F241" s="126">
        <v>0</v>
      </c>
      <c r="G241" s="126">
        <v>0</v>
      </c>
      <c r="H241" s="126">
        <v>0</v>
      </c>
      <c r="I241" s="126">
        <v>0</v>
      </c>
      <c r="J241" s="126">
        <v>0</v>
      </c>
      <c r="K241" s="126">
        <v>0</v>
      </c>
      <c r="L241" s="126">
        <v>0</v>
      </c>
    </row>
    <row r="242" spans="1:12" s="102" customFormat="1" ht="15">
      <c r="A242" s="172"/>
      <c r="B242" s="180" t="s">
        <v>107</v>
      </c>
      <c r="C242" s="169"/>
      <c r="D242" s="167">
        <f>D234+D239+D241</f>
        <v>2400000</v>
      </c>
      <c r="E242" s="167">
        <f aca="true" t="shared" si="51" ref="E242:L242">E234+E239+E241</f>
        <v>450362</v>
      </c>
      <c r="F242" s="167">
        <f t="shared" si="51"/>
        <v>0</v>
      </c>
      <c r="G242" s="167">
        <f t="shared" si="51"/>
        <v>230785</v>
      </c>
      <c r="H242" s="167">
        <f t="shared" si="51"/>
        <v>750000</v>
      </c>
      <c r="I242" s="167">
        <f t="shared" si="51"/>
        <v>262500</v>
      </c>
      <c r="J242" s="167">
        <f t="shared" si="51"/>
        <v>187500</v>
      </c>
      <c r="K242" s="167">
        <f t="shared" si="51"/>
        <v>150000</v>
      </c>
      <c r="L242" s="167">
        <f t="shared" si="51"/>
        <v>150000</v>
      </c>
    </row>
    <row r="243" spans="1:12" ht="15">
      <c r="A243" s="1">
        <v>6</v>
      </c>
      <c r="B243" s="23" t="s">
        <v>30</v>
      </c>
      <c r="C243" s="80"/>
      <c r="D243" s="16"/>
      <c r="E243" s="29"/>
      <c r="F243" s="60"/>
      <c r="G243" s="60"/>
      <c r="H243" s="16"/>
      <c r="I243" s="60"/>
      <c r="J243" s="29"/>
      <c r="K243" s="29"/>
      <c r="L243" s="29"/>
    </row>
    <row r="244" spans="1:12" ht="15">
      <c r="A244" s="1"/>
      <c r="B244" s="50" t="s">
        <v>517</v>
      </c>
      <c r="C244" s="39">
        <v>2601000</v>
      </c>
      <c r="D244" s="29">
        <v>0</v>
      </c>
      <c r="E244" s="108">
        <v>3773625</v>
      </c>
      <c r="F244" s="108">
        <v>0</v>
      </c>
      <c r="G244" s="108">
        <v>0</v>
      </c>
      <c r="H244" s="108">
        <v>0</v>
      </c>
      <c r="I244" s="108">
        <v>0</v>
      </c>
      <c r="J244" s="108">
        <v>0</v>
      </c>
      <c r="K244" s="108">
        <v>0</v>
      </c>
      <c r="L244" s="108">
        <v>0</v>
      </c>
    </row>
    <row r="245" spans="1:12" s="102" customFormat="1" ht="15">
      <c r="A245" s="90"/>
      <c r="B245" s="103" t="s">
        <v>61</v>
      </c>
      <c r="C245" s="95"/>
      <c r="D245" s="86">
        <f aca="true" t="shared" si="52" ref="D245:L245">SUM(D244:D244)</f>
        <v>0</v>
      </c>
      <c r="E245" s="126">
        <f t="shared" si="52"/>
        <v>3773625</v>
      </c>
      <c r="F245" s="126">
        <f t="shared" si="52"/>
        <v>0</v>
      </c>
      <c r="G245" s="126">
        <f t="shared" si="52"/>
        <v>0</v>
      </c>
      <c r="H245" s="126">
        <f t="shared" si="52"/>
        <v>0</v>
      </c>
      <c r="I245" s="126">
        <f t="shared" si="52"/>
        <v>0</v>
      </c>
      <c r="J245" s="126">
        <f t="shared" si="52"/>
        <v>0</v>
      </c>
      <c r="K245" s="126">
        <f t="shared" si="52"/>
        <v>0</v>
      </c>
      <c r="L245" s="126">
        <f t="shared" si="52"/>
        <v>0</v>
      </c>
    </row>
    <row r="246" spans="1:12" ht="15">
      <c r="A246" s="1"/>
      <c r="B246" s="50" t="s">
        <v>108</v>
      </c>
      <c r="C246" s="39">
        <v>2602000</v>
      </c>
      <c r="D246" s="29"/>
      <c r="E246" s="127"/>
      <c r="F246" s="108"/>
      <c r="G246" s="108"/>
      <c r="H246" s="108"/>
      <c r="I246" s="108"/>
      <c r="J246" s="108"/>
      <c r="K246" s="108"/>
      <c r="L246" s="108"/>
    </row>
    <row r="247" spans="1:12" s="102" customFormat="1" ht="15" customHeight="1">
      <c r="A247" s="90"/>
      <c r="B247" s="103" t="s">
        <v>61</v>
      </c>
      <c r="C247" s="95"/>
      <c r="D247" s="86">
        <f>SUM(D246)</f>
        <v>0</v>
      </c>
      <c r="E247" s="126">
        <f aca="true" t="shared" si="53" ref="E247:L247">SUM(E246)</f>
        <v>0</v>
      </c>
      <c r="F247" s="126">
        <f t="shared" si="53"/>
        <v>0</v>
      </c>
      <c r="G247" s="126">
        <f t="shared" si="53"/>
        <v>0</v>
      </c>
      <c r="H247" s="126">
        <f t="shared" si="53"/>
        <v>0</v>
      </c>
      <c r="I247" s="126">
        <f t="shared" si="53"/>
        <v>0</v>
      </c>
      <c r="J247" s="126">
        <f t="shared" si="53"/>
        <v>0</v>
      </c>
      <c r="K247" s="126">
        <f t="shared" si="53"/>
        <v>0</v>
      </c>
      <c r="L247" s="126">
        <f t="shared" si="53"/>
        <v>0</v>
      </c>
    </row>
    <row r="248" spans="1:12" ht="15" customHeight="1">
      <c r="A248" s="1"/>
      <c r="B248" s="50" t="s">
        <v>109</v>
      </c>
      <c r="C248" s="39">
        <v>2603000</v>
      </c>
      <c r="D248" s="29"/>
      <c r="E248" s="108"/>
      <c r="F248" s="108"/>
      <c r="G248" s="108"/>
      <c r="H248" s="108"/>
      <c r="I248" s="108"/>
      <c r="J248" s="108"/>
      <c r="K248" s="108"/>
      <c r="L248" s="108"/>
    </row>
    <row r="249" spans="1:12" s="102" customFormat="1" ht="15" customHeight="1">
      <c r="A249" s="90"/>
      <c r="B249" s="103" t="s">
        <v>61</v>
      </c>
      <c r="C249" s="95"/>
      <c r="D249" s="86">
        <v>0</v>
      </c>
      <c r="E249" s="126">
        <v>0</v>
      </c>
      <c r="F249" s="126">
        <v>0</v>
      </c>
      <c r="G249" s="126">
        <v>0</v>
      </c>
      <c r="H249" s="126">
        <v>0</v>
      </c>
      <c r="I249" s="126">
        <v>0</v>
      </c>
      <c r="J249" s="126">
        <v>0</v>
      </c>
      <c r="K249" s="126">
        <v>0</v>
      </c>
      <c r="L249" s="126">
        <v>0</v>
      </c>
    </row>
    <row r="250" spans="1:12" s="102" customFormat="1" ht="15" customHeight="1">
      <c r="A250" s="172"/>
      <c r="B250" s="256" t="s">
        <v>35</v>
      </c>
      <c r="C250" s="257"/>
      <c r="D250" s="136">
        <f>D245+D247+D249</f>
        <v>0</v>
      </c>
      <c r="E250" s="167">
        <f aca="true" t="shared" si="54" ref="E250:L250">E245+E247+E249</f>
        <v>3773625</v>
      </c>
      <c r="F250" s="167">
        <f t="shared" si="54"/>
        <v>0</v>
      </c>
      <c r="G250" s="167">
        <f t="shared" si="54"/>
        <v>0</v>
      </c>
      <c r="H250" s="167">
        <f t="shared" si="54"/>
        <v>0</v>
      </c>
      <c r="I250" s="167">
        <f t="shared" si="54"/>
        <v>0</v>
      </c>
      <c r="J250" s="167">
        <f t="shared" si="54"/>
        <v>0</v>
      </c>
      <c r="K250" s="167">
        <f t="shared" si="54"/>
        <v>0</v>
      </c>
      <c r="L250" s="167">
        <f t="shared" si="54"/>
        <v>0</v>
      </c>
    </row>
    <row r="251" spans="1:12" ht="15">
      <c r="A251" s="1">
        <v>7</v>
      </c>
      <c r="B251" s="23" t="s">
        <v>110</v>
      </c>
      <c r="C251" s="80"/>
      <c r="D251" s="16"/>
      <c r="E251" s="29"/>
      <c r="F251" s="60"/>
      <c r="G251" s="60"/>
      <c r="H251" s="16"/>
      <c r="I251" s="60"/>
      <c r="J251" s="29"/>
      <c r="K251" s="29"/>
      <c r="L251" s="29"/>
    </row>
    <row r="252" spans="1:12" ht="15">
      <c r="A252" s="1"/>
      <c r="B252" s="50" t="s">
        <v>111</v>
      </c>
      <c r="C252" s="39">
        <v>271100</v>
      </c>
      <c r="D252" s="29"/>
      <c r="E252" s="29"/>
      <c r="F252" s="29"/>
      <c r="G252" s="29"/>
      <c r="H252" s="29"/>
      <c r="I252" s="109">
        <f>H252*35%</f>
        <v>0</v>
      </c>
      <c r="J252" s="109">
        <f>H252*25%</f>
        <v>0</v>
      </c>
      <c r="K252" s="109">
        <f>H252*20%</f>
        <v>0</v>
      </c>
      <c r="L252" s="109">
        <f>H252*20%</f>
        <v>0</v>
      </c>
    </row>
    <row r="253" spans="1:12" s="102" customFormat="1" ht="15">
      <c r="A253" s="90"/>
      <c r="B253" s="103" t="s">
        <v>61</v>
      </c>
      <c r="C253" s="95"/>
      <c r="D253" s="126">
        <v>0</v>
      </c>
      <c r="E253" s="126">
        <v>0</v>
      </c>
      <c r="F253" s="126">
        <v>0</v>
      </c>
      <c r="G253" s="126">
        <v>0</v>
      </c>
      <c r="H253" s="126">
        <v>0</v>
      </c>
      <c r="I253" s="126">
        <v>0</v>
      </c>
      <c r="J253" s="126">
        <v>0</v>
      </c>
      <c r="K253" s="126">
        <v>0</v>
      </c>
      <c r="L253" s="126">
        <v>0</v>
      </c>
    </row>
    <row r="254" spans="1:12" ht="15">
      <c r="A254" s="1"/>
      <c r="B254" s="50" t="s">
        <v>112</v>
      </c>
      <c r="C254" s="39">
        <v>2712000</v>
      </c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s="102" customFormat="1" ht="15">
      <c r="A255" s="90"/>
      <c r="B255" s="103" t="s">
        <v>61</v>
      </c>
      <c r="C255" s="95"/>
      <c r="D255" s="126">
        <v>0</v>
      </c>
      <c r="E255" s="126">
        <v>0</v>
      </c>
      <c r="F255" s="126">
        <v>0</v>
      </c>
      <c r="G255" s="126">
        <v>0</v>
      </c>
      <c r="H255" s="126">
        <v>0</v>
      </c>
      <c r="I255" s="126">
        <v>0</v>
      </c>
      <c r="J255" s="126">
        <v>0</v>
      </c>
      <c r="K255" s="126">
        <v>0</v>
      </c>
      <c r="L255" s="126">
        <v>0</v>
      </c>
    </row>
    <row r="256" spans="1:12" ht="15">
      <c r="A256" s="1"/>
      <c r="B256" s="59" t="s">
        <v>113</v>
      </c>
      <c r="C256" s="153">
        <v>2718001</v>
      </c>
      <c r="D256" s="108">
        <v>310000</v>
      </c>
      <c r="E256" s="108"/>
      <c r="F256" s="187"/>
      <c r="G256" s="108">
        <v>52291</v>
      </c>
      <c r="H256" s="108">
        <v>50000</v>
      </c>
      <c r="I256" s="108">
        <f>H256*35%</f>
        <v>17500</v>
      </c>
      <c r="J256" s="108">
        <f>H256*25%</f>
        <v>12500</v>
      </c>
      <c r="K256" s="108">
        <f>H256*20%</f>
        <v>10000</v>
      </c>
      <c r="L256" s="108">
        <f>H256*20%</f>
        <v>10000</v>
      </c>
    </row>
    <row r="257" spans="1:12" ht="15">
      <c r="A257" s="1"/>
      <c r="B257" s="59" t="s">
        <v>175</v>
      </c>
      <c r="C257" s="153">
        <v>2718003</v>
      </c>
      <c r="D257" s="108">
        <v>27000</v>
      </c>
      <c r="E257" s="108"/>
      <c r="F257" s="108">
        <v>29000</v>
      </c>
      <c r="G257" s="108">
        <v>4000</v>
      </c>
      <c r="H257" s="108">
        <v>20000</v>
      </c>
      <c r="I257" s="108">
        <f>H257*35%</f>
        <v>7000</v>
      </c>
      <c r="J257" s="108">
        <f>H257*25%</f>
        <v>5000</v>
      </c>
      <c r="K257" s="108">
        <f>H257*20%</f>
        <v>4000</v>
      </c>
      <c r="L257" s="108">
        <f>H257*20%</f>
        <v>4000</v>
      </c>
    </row>
    <row r="258" spans="1:12" s="102" customFormat="1" ht="15">
      <c r="A258" s="90"/>
      <c r="B258" s="103" t="s">
        <v>61</v>
      </c>
      <c r="C258" s="95"/>
      <c r="D258" s="126">
        <f>SUM(D252:D257)</f>
        <v>337000</v>
      </c>
      <c r="E258" s="126">
        <f aca="true" t="shared" si="55" ref="E258:L258">SUM(E252:E257)</f>
        <v>0</v>
      </c>
      <c r="F258" s="126">
        <f t="shared" si="55"/>
        <v>29000</v>
      </c>
      <c r="G258" s="126">
        <f t="shared" si="55"/>
        <v>56291</v>
      </c>
      <c r="H258" s="126">
        <f t="shared" si="55"/>
        <v>70000</v>
      </c>
      <c r="I258" s="126">
        <f t="shared" si="55"/>
        <v>24500</v>
      </c>
      <c r="J258" s="126">
        <f t="shared" si="55"/>
        <v>17500</v>
      </c>
      <c r="K258" s="126">
        <f t="shared" si="55"/>
        <v>14000</v>
      </c>
      <c r="L258" s="126">
        <f t="shared" si="55"/>
        <v>14000</v>
      </c>
    </row>
    <row r="259" spans="1:12" s="102" customFormat="1" ht="15">
      <c r="A259" s="172"/>
      <c r="B259" s="180" t="s">
        <v>114</v>
      </c>
      <c r="C259" s="169"/>
      <c r="D259" s="167">
        <f>D253+D255+D258</f>
        <v>337000</v>
      </c>
      <c r="E259" s="167">
        <f aca="true" t="shared" si="56" ref="E259:L259">E253+E255+E258</f>
        <v>0</v>
      </c>
      <c r="F259" s="167">
        <f t="shared" si="56"/>
        <v>29000</v>
      </c>
      <c r="G259" s="167">
        <f t="shared" si="56"/>
        <v>56291</v>
      </c>
      <c r="H259" s="167">
        <f t="shared" si="56"/>
        <v>70000</v>
      </c>
      <c r="I259" s="167">
        <f t="shared" si="56"/>
        <v>24500</v>
      </c>
      <c r="J259" s="167">
        <f t="shared" si="56"/>
        <v>17500</v>
      </c>
      <c r="K259" s="167">
        <f t="shared" si="56"/>
        <v>14000</v>
      </c>
      <c r="L259" s="167">
        <f t="shared" si="56"/>
        <v>14000</v>
      </c>
    </row>
    <row r="260" spans="1:12" ht="15">
      <c r="A260" s="1">
        <v>8</v>
      </c>
      <c r="B260" s="23" t="s">
        <v>115</v>
      </c>
      <c r="C260" s="80"/>
      <c r="D260" s="16"/>
      <c r="E260" s="29"/>
      <c r="F260" s="29"/>
      <c r="G260" s="60"/>
      <c r="H260" s="16"/>
      <c r="I260" s="29"/>
      <c r="J260" s="29"/>
      <c r="K260" s="29"/>
      <c r="L260" s="29"/>
    </row>
    <row r="261" spans="1:12" ht="15">
      <c r="A261" s="1"/>
      <c r="B261" s="28" t="s">
        <v>180</v>
      </c>
      <c r="C261" s="39">
        <v>2904001</v>
      </c>
      <c r="D261" s="29"/>
      <c r="E261" s="29"/>
      <c r="F261" s="29"/>
      <c r="G261" s="60"/>
      <c r="H261" s="29"/>
      <c r="I261" s="29"/>
      <c r="J261" s="29"/>
      <c r="K261" s="29"/>
      <c r="L261" s="29"/>
    </row>
    <row r="262" spans="1:12" ht="15">
      <c r="A262" s="1"/>
      <c r="B262" s="28" t="s">
        <v>116</v>
      </c>
      <c r="C262" s="39">
        <v>2910000</v>
      </c>
      <c r="D262" s="29"/>
      <c r="E262" s="29"/>
      <c r="F262" s="29"/>
      <c r="G262" s="29"/>
      <c r="H262" s="29"/>
      <c r="I262" s="29"/>
      <c r="J262" s="29"/>
      <c r="K262" s="29"/>
      <c r="L262" s="29"/>
    </row>
    <row r="263" spans="1:12" ht="15">
      <c r="A263" s="1"/>
      <c r="B263" s="28" t="s">
        <v>117</v>
      </c>
      <c r="C263" s="39">
        <v>2920000</v>
      </c>
      <c r="D263" s="29"/>
      <c r="E263" s="29"/>
      <c r="F263" s="29"/>
      <c r="G263" s="29"/>
      <c r="H263" s="29"/>
      <c r="I263" s="29"/>
      <c r="J263" s="29"/>
      <c r="K263" s="29"/>
      <c r="L263" s="29"/>
    </row>
    <row r="264" spans="1:12" s="102" customFormat="1" ht="15">
      <c r="A264" s="172"/>
      <c r="B264" s="180" t="s">
        <v>118</v>
      </c>
      <c r="C264" s="169"/>
      <c r="D264" s="136">
        <f>SUM(D261:D263)</f>
        <v>0</v>
      </c>
      <c r="E264" s="136">
        <f aca="true" t="shared" si="57" ref="E264:L264">SUM(E261:E263)</f>
        <v>0</v>
      </c>
      <c r="F264" s="136">
        <f t="shared" si="57"/>
        <v>0</v>
      </c>
      <c r="G264" s="136">
        <f t="shared" si="57"/>
        <v>0</v>
      </c>
      <c r="H264" s="136">
        <f t="shared" si="57"/>
        <v>0</v>
      </c>
      <c r="I264" s="136">
        <f t="shared" si="57"/>
        <v>0</v>
      </c>
      <c r="J264" s="136">
        <f t="shared" si="57"/>
        <v>0</v>
      </c>
      <c r="K264" s="136">
        <f t="shared" si="57"/>
        <v>0</v>
      </c>
      <c r="L264" s="136">
        <f t="shared" si="57"/>
        <v>0</v>
      </c>
    </row>
    <row r="265" spans="1:12" s="102" customFormat="1" ht="15">
      <c r="A265" s="189"/>
      <c r="B265" s="190" t="s">
        <v>176</v>
      </c>
      <c r="C265" s="191"/>
      <c r="D265" s="88">
        <f aca="true" t="shared" si="58" ref="D265:L265">D264+D259+D250+D242+D229+D209+D114+D43</f>
        <v>185517656</v>
      </c>
      <c r="E265" s="88">
        <f t="shared" si="58"/>
        <v>95161354</v>
      </c>
      <c r="F265" s="88">
        <f t="shared" si="58"/>
        <v>61305000</v>
      </c>
      <c r="G265" s="88">
        <f t="shared" si="58"/>
        <v>91720073</v>
      </c>
      <c r="H265" s="88">
        <f t="shared" si="58"/>
        <v>100298000</v>
      </c>
      <c r="I265" s="88">
        <f t="shared" si="58"/>
        <v>35097300</v>
      </c>
      <c r="J265" s="88">
        <f t="shared" si="58"/>
        <v>25072000</v>
      </c>
      <c r="K265" s="88">
        <f t="shared" si="58"/>
        <v>20057600</v>
      </c>
      <c r="L265" s="88">
        <f t="shared" si="58"/>
        <v>20057600</v>
      </c>
    </row>
    <row r="266" spans="1:12" ht="15">
      <c r="A266" s="31">
        <v>9</v>
      </c>
      <c r="B266" s="41" t="s">
        <v>391</v>
      </c>
      <c r="C266" s="79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1:12" ht="15">
      <c r="A267" s="49"/>
      <c r="B267" s="42" t="s">
        <v>392</v>
      </c>
      <c r="C267" s="81">
        <v>3502005</v>
      </c>
      <c r="D267" s="29"/>
      <c r="E267" s="29"/>
      <c r="F267" s="29"/>
      <c r="G267" s="29"/>
      <c r="H267" s="29"/>
      <c r="I267" s="29"/>
      <c r="J267" s="29"/>
      <c r="K267" s="29"/>
      <c r="L267" s="29"/>
    </row>
    <row r="268" spans="1:12" ht="15">
      <c r="A268" s="49"/>
      <c r="B268" s="42" t="s">
        <v>400</v>
      </c>
      <c r="C268" s="81">
        <v>3502009</v>
      </c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5">
      <c r="A269" s="49"/>
      <c r="B269" s="42" t="s">
        <v>393</v>
      </c>
      <c r="C269" s="39">
        <v>3502016</v>
      </c>
      <c r="D269" s="29"/>
      <c r="E269" s="25"/>
      <c r="F269" s="25"/>
      <c r="G269" s="25"/>
      <c r="H269" s="25"/>
      <c r="I269" s="25"/>
      <c r="J269" s="25"/>
      <c r="K269" s="25"/>
      <c r="L269" s="25"/>
    </row>
    <row r="270" spans="1:12" ht="15">
      <c r="A270" s="49"/>
      <c r="B270" s="42" t="s">
        <v>394</v>
      </c>
      <c r="C270" s="39">
        <v>3502020</v>
      </c>
      <c r="D270" s="29"/>
      <c r="E270" s="29"/>
      <c r="F270" s="29"/>
      <c r="G270" s="29"/>
      <c r="H270" s="29"/>
      <c r="I270" s="29"/>
      <c r="J270" s="29"/>
      <c r="K270" s="29"/>
      <c r="L270" s="29"/>
    </row>
    <row r="271" spans="1:12" ht="15">
      <c r="A271" s="49"/>
      <c r="B271" s="42" t="s">
        <v>401</v>
      </c>
      <c r="C271" s="39">
        <v>3502023</v>
      </c>
      <c r="D271" s="29"/>
      <c r="E271" s="29"/>
      <c r="F271" s="29"/>
      <c r="G271" s="29"/>
      <c r="H271" s="29"/>
      <c r="I271" s="29"/>
      <c r="J271" s="29"/>
      <c r="K271" s="29"/>
      <c r="L271" s="29"/>
    </row>
    <row r="272" spans="1:12" ht="15">
      <c r="A272" s="49"/>
      <c r="B272" s="42" t="s">
        <v>402</v>
      </c>
      <c r="C272" s="39">
        <v>3502024</v>
      </c>
      <c r="D272" s="29"/>
      <c r="E272" s="29"/>
      <c r="F272" s="29"/>
      <c r="G272" s="29"/>
      <c r="H272" s="29"/>
      <c r="I272" s="29"/>
      <c r="J272" s="29"/>
      <c r="K272" s="29"/>
      <c r="L272" s="29"/>
    </row>
    <row r="273" spans="1:12" ht="15">
      <c r="A273" s="49"/>
      <c r="B273" s="42" t="s">
        <v>395</v>
      </c>
      <c r="C273" s="39">
        <v>3502026</v>
      </c>
      <c r="D273" s="29"/>
      <c r="E273" s="29"/>
      <c r="F273" s="25"/>
      <c r="G273" s="25"/>
      <c r="H273" s="25"/>
      <c r="I273" s="25"/>
      <c r="J273" s="25"/>
      <c r="K273" s="25"/>
      <c r="L273" s="25"/>
    </row>
    <row r="274" spans="1:12" ht="15">
      <c r="A274" s="49"/>
      <c r="B274" s="42" t="s">
        <v>396</v>
      </c>
      <c r="C274" s="39">
        <v>3502032</v>
      </c>
      <c r="D274" s="29"/>
      <c r="E274" s="25"/>
      <c r="F274" s="25"/>
      <c r="G274" s="25"/>
      <c r="H274" s="25"/>
      <c r="I274" s="25"/>
      <c r="J274" s="25"/>
      <c r="K274" s="25"/>
      <c r="L274" s="25"/>
    </row>
    <row r="275" spans="1:12" ht="15">
      <c r="A275" s="49"/>
      <c r="B275" s="42" t="s">
        <v>397</v>
      </c>
      <c r="C275" s="39">
        <v>3502033</v>
      </c>
      <c r="D275" s="29">
        <v>402114</v>
      </c>
      <c r="E275" s="29"/>
      <c r="F275" s="25"/>
      <c r="G275" s="25"/>
      <c r="H275" s="25"/>
      <c r="I275" s="25"/>
      <c r="J275" s="25"/>
      <c r="K275" s="25"/>
      <c r="L275" s="25"/>
    </row>
    <row r="276" spans="1:12" ht="15">
      <c r="A276" s="49"/>
      <c r="B276" s="42" t="s">
        <v>398</v>
      </c>
      <c r="C276" s="43">
        <v>3502034</v>
      </c>
      <c r="D276" s="29">
        <v>48812</v>
      </c>
      <c r="E276" s="29"/>
      <c r="F276" s="29"/>
      <c r="G276" s="29"/>
      <c r="H276" s="29"/>
      <c r="I276" s="29"/>
      <c r="J276" s="29"/>
      <c r="K276" s="29"/>
      <c r="L276" s="29"/>
    </row>
    <row r="277" spans="1:12" ht="15">
      <c r="A277" s="6"/>
      <c r="B277" s="42" t="s">
        <v>399</v>
      </c>
      <c r="C277" s="43">
        <v>3502035</v>
      </c>
      <c r="D277" s="33">
        <v>1250074</v>
      </c>
      <c r="E277" s="33"/>
      <c r="F277" s="33"/>
      <c r="G277" s="33"/>
      <c r="H277" s="33"/>
      <c r="I277" s="33"/>
      <c r="J277" s="33"/>
      <c r="K277" s="33"/>
      <c r="L277" s="33"/>
    </row>
    <row r="278" spans="1:12" ht="15">
      <c r="A278" s="64"/>
      <c r="B278" s="42" t="s">
        <v>403</v>
      </c>
      <c r="C278" s="43">
        <v>3502042</v>
      </c>
      <c r="D278" s="25"/>
      <c r="E278" s="25"/>
      <c r="F278" s="25"/>
      <c r="G278" s="25"/>
      <c r="H278" s="25"/>
      <c r="I278" s="25"/>
      <c r="J278" s="25"/>
      <c r="K278" s="25"/>
      <c r="L278" s="25"/>
    </row>
    <row r="279" spans="1:12" s="102" customFormat="1" ht="15">
      <c r="A279" s="104"/>
      <c r="B279" s="89" t="s">
        <v>404</v>
      </c>
      <c r="C279" s="91"/>
      <c r="D279" s="87">
        <f>SUM(D267:D278)</f>
        <v>1701000</v>
      </c>
      <c r="E279" s="87">
        <f aca="true" t="shared" si="59" ref="E279:L279">SUM(E267:E278)</f>
        <v>0</v>
      </c>
      <c r="F279" s="87">
        <f t="shared" si="59"/>
        <v>0</v>
      </c>
      <c r="G279" s="87">
        <f t="shared" si="59"/>
        <v>0</v>
      </c>
      <c r="H279" s="87">
        <f t="shared" si="59"/>
        <v>0</v>
      </c>
      <c r="I279" s="87">
        <f t="shared" si="59"/>
        <v>0</v>
      </c>
      <c r="J279" s="87">
        <f t="shared" si="59"/>
        <v>0</v>
      </c>
      <c r="K279" s="87">
        <f t="shared" si="59"/>
        <v>0</v>
      </c>
      <c r="L279" s="87">
        <f t="shared" si="59"/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E2"/>
    <mergeCell ref="B250:C250"/>
    <mergeCell ref="G7:G8"/>
    <mergeCell ref="H7:H8"/>
    <mergeCell ref="I7:L7"/>
    <mergeCell ref="A7:A8"/>
    <mergeCell ref="C7:C8"/>
    <mergeCell ref="D7:D8"/>
    <mergeCell ref="E7:E8"/>
    <mergeCell ref="F7:F8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3"/>
  <sheetViews>
    <sheetView zoomScalePageLayoutView="0" workbookViewId="0" topLeftCell="A1">
      <selection activeCell="N52" sqref="N52"/>
    </sheetView>
  </sheetViews>
  <sheetFormatPr defaultColWidth="9.140625" defaultRowHeight="15"/>
  <cols>
    <col min="1" max="1" width="4.421875" style="0" customWidth="1"/>
    <col min="2" max="2" width="24.140625" style="0" customWidth="1"/>
    <col min="4" max="4" width="12.28125" style="0" customWidth="1"/>
    <col min="5" max="5" width="11.57421875" style="0" customWidth="1"/>
    <col min="6" max="6" width="11.28125" style="117" customWidth="1"/>
    <col min="7" max="7" width="11.57421875" style="0" customWidth="1"/>
    <col min="8" max="8" width="12.140625" style="0" customWidth="1"/>
    <col min="9" max="12" width="11.421875" style="0" bestFit="1" customWidth="1"/>
    <col min="13" max="18" width="9.140625" style="105" customWidth="1"/>
  </cols>
  <sheetData>
    <row r="1" spans="1:12" ht="15">
      <c r="A1" s="53" t="s">
        <v>119</v>
      </c>
      <c r="B1" s="6"/>
      <c r="C1" s="25"/>
      <c r="D1" s="7"/>
      <c r="E1" s="7"/>
      <c r="F1" s="112"/>
      <c r="G1" s="7"/>
      <c r="H1" s="7"/>
      <c r="I1" s="7"/>
      <c r="J1" s="7"/>
      <c r="K1" s="7"/>
      <c r="L1" s="7"/>
    </row>
    <row r="2" spans="1:12" ht="15.75">
      <c r="A2" s="24"/>
      <c r="B2" s="266" t="s">
        <v>120</v>
      </c>
      <c r="C2" s="267"/>
      <c r="D2" s="267"/>
      <c r="E2" s="267"/>
      <c r="F2" s="267"/>
      <c r="G2" s="268"/>
      <c r="H2" s="7"/>
      <c r="I2" s="7"/>
      <c r="J2" s="7"/>
      <c r="K2" s="7"/>
      <c r="L2" s="7"/>
    </row>
    <row r="3" spans="1:12" ht="15">
      <c r="A3" s="24"/>
      <c r="B3" s="260" t="s">
        <v>177</v>
      </c>
      <c r="C3" s="261"/>
      <c r="D3" s="261"/>
      <c r="E3" s="261"/>
      <c r="F3" s="261"/>
      <c r="G3" s="262"/>
      <c r="H3" s="55">
        <f>H223</f>
        <v>71550000</v>
      </c>
      <c r="I3" s="7"/>
      <c r="J3" s="7"/>
      <c r="K3" s="7"/>
      <c r="L3" s="7"/>
    </row>
    <row r="4" spans="1:12" ht="15">
      <c r="A4" s="26"/>
      <c r="B4" s="263" t="s">
        <v>525</v>
      </c>
      <c r="C4" s="264"/>
      <c r="D4" s="264"/>
      <c r="E4" s="264"/>
      <c r="F4" s="264"/>
      <c r="G4" s="265"/>
      <c r="H4" s="7"/>
      <c r="I4" s="7"/>
      <c r="J4" s="7"/>
      <c r="K4" s="7"/>
      <c r="L4" s="7"/>
    </row>
    <row r="5" spans="1:12" ht="15">
      <c r="A5" s="49"/>
      <c r="B5" s="6"/>
      <c r="C5" s="25"/>
      <c r="D5" s="7"/>
      <c r="E5" s="7"/>
      <c r="F5" s="112"/>
      <c r="G5" s="7"/>
      <c r="H5" s="7"/>
      <c r="I5" s="7"/>
      <c r="J5" s="7"/>
      <c r="K5" s="7"/>
      <c r="L5" s="7"/>
    </row>
    <row r="6" spans="1:12" ht="24.75" customHeight="1">
      <c r="A6" s="269" t="s">
        <v>2</v>
      </c>
      <c r="B6" s="271" t="s">
        <v>3</v>
      </c>
      <c r="C6" s="249" t="s">
        <v>5</v>
      </c>
      <c r="D6" s="244" t="s">
        <v>486</v>
      </c>
      <c r="E6" s="276" t="s">
        <v>484</v>
      </c>
      <c r="F6" s="282" t="s">
        <v>485</v>
      </c>
      <c r="G6" s="276" t="s">
        <v>511</v>
      </c>
      <c r="H6" s="244" t="s">
        <v>487</v>
      </c>
      <c r="I6" s="259" t="s">
        <v>11</v>
      </c>
      <c r="J6" s="259"/>
      <c r="K6" s="259"/>
      <c r="L6" s="259"/>
    </row>
    <row r="7" spans="1:12" ht="65.25" customHeight="1">
      <c r="A7" s="270"/>
      <c r="B7" s="271"/>
      <c r="C7" s="249"/>
      <c r="D7" s="244"/>
      <c r="E7" s="277"/>
      <c r="F7" s="282"/>
      <c r="G7" s="277"/>
      <c r="H7" s="244"/>
      <c r="I7" s="81" t="s">
        <v>12</v>
      </c>
      <c r="J7" s="81" t="s">
        <v>13</v>
      </c>
      <c r="K7" s="81" t="s">
        <v>14</v>
      </c>
      <c r="L7" s="81" t="s">
        <v>15</v>
      </c>
    </row>
    <row r="8" spans="1:12" ht="15">
      <c r="A8" s="1"/>
      <c r="B8" s="38" t="s">
        <v>121</v>
      </c>
      <c r="C8" s="39"/>
      <c r="D8" s="25"/>
      <c r="E8" s="25"/>
      <c r="F8" s="113"/>
      <c r="G8" s="25"/>
      <c r="H8" s="25"/>
      <c r="I8" s="25"/>
      <c r="J8" s="25"/>
      <c r="K8" s="25"/>
      <c r="L8" s="25"/>
    </row>
    <row r="9" spans="1:12" ht="15">
      <c r="A9" s="1">
        <v>1</v>
      </c>
      <c r="B9" s="23" t="s">
        <v>122</v>
      </c>
      <c r="C9" s="66"/>
      <c r="D9" s="29"/>
      <c r="E9" s="29"/>
      <c r="F9" s="114"/>
      <c r="G9" s="29"/>
      <c r="H9" s="29"/>
      <c r="I9" s="29"/>
      <c r="J9" s="29"/>
      <c r="K9" s="29"/>
      <c r="L9" s="29"/>
    </row>
    <row r="10" spans="1:12" ht="15">
      <c r="A10" s="65">
        <v>1.1</v>
      </c>
      <c r="B10" s="34" t="s">
        <v>123</v>
      </c>
      <c r="C10" s="66"/>
      <c r="D10" s="29"/>
      <c r="E10" s="29"/>
      <c r="F10" s="114"/>
      <c r="G10" s="29"/>
      <c r="H10" s="29"/>
      <c r="I10" s="29"/>
      <c r="J10" s="29"/>
      <c r="K10" s="29"/>
      <c r="L10" s="29"/>
    </row>
    <row r="11" spans="1:12" ht="15">
      <c r="A11" s="1"/>
      <c r="B11" s="28" t="s">
        <v>123</v>
      </c>
      <c r="C11" s="67">
        <v>4101001</v>
      </c>
      <c r="D11" s="108">
        <v>0</v>
      </c>
      <c r="E11" s="108">
        <v>0</v>
      </c>
      <c r="F11" s="132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</row>
    <row r="12" spans="1:12" ht="15">
      <c r="A12" s="1"/>
      <c r="B12" s="28" t="s">
        <v>425</v>
      </c>
      <c r="C12" s="67">
        <v>4101002</v>
      </c>
      <c r="D12" s="108">
        <v>1000000</v>
      </c>
      <c r="E12" s="108">
        <v>0</v>
      </c>
      <c r="F12" s="132">
        <v>300000</v>
      </c>
      <c r="G12" s="108">
        <v>0</v>
      </c>
      <c r="H12" s="108">
        <v>1500000</v>
      </c>
      <c r="I12" s="108">
        <f>H12*35%</f>
        <v>525000</v>
      </c>
      <c r="J12" s="108">
        <f>H12*25%</f>
        <v>375000</v>
      </c>
      <c r="K12" s="108">
        <f>H12*20%</f>
        <v>300000</v>
      </c>
      <c r="L12" s="108">
        <f>H12*20%</f>
        <v>300000</v>
      </c>
    </row>
    <row r="13" spans="1:12" ht="15">
      <c r="A13" s="1"/>
      <c r="B13" s="28" t="s">
        <v>426</v>
      </c>
      <c r="C13" s="67">
        <v>4101003</v>
      </c>
      <c r="D13" s="108">
        <v>0</v>
      </c>
      <c r="E13" s="108">
        <v>1110269</v>
      </c>
      <c r="F13" s="132">
        <v>0</v>
      </c>
      <c r="G13" s="108">
        <v>357494</v>
      </c>
      <c r="H13" s="108">
        <v>5000000</v>
      </c>
      <c r="I13" s="108">
        <f>H13*35%</f>
        <v>1750000</v>
      </c>
      <c r="J13" s="108">
        <f>H13*25%</f>
        <v>1250000</v>
      </c>
      <c r="K13" s="108">
        <f>H13*20%</f>
        <v>1000000</v>
      </c>
      <c r="L13" s="108">
        <f>H13*20%</f>
        <v>1000000</v>
      </c>
    </row>
    <row r="14" spans="1:12" ht="15">
      <c r="A14" s="1"/>
      <c r="B14" s="28" t="s">
        <v>432</v>
      </c>
      <c r="C14" s="67">
        <v>4101004</v>
      </c>
      <c r="D14" s="108">
        <v>0</v>
      </c>
      <c r="E14" s="108">
        <v>0</v>
      </c>
      <c r="F14" s="132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</row>
    <row r="15" spans="1:18" s="102" customFormat="1" ht="15">
      <c r="A15" s="90"/>
      <c r="B15" s="103" t="s">
        <v>61</v>
      </c>
      <c r="C15" s="93"/>
      <c r="D15" s="126">
        <f>SUM(D11:D14)</f>
        <v>1000000</v>
      </c>
      <c r="E15" s="126">
        <f aca="true" t="shared" si="0" ref="E15:L15">SUM(E11:E14)</f>
        <v>1110269</v>
      </c>
      <c r="F15" s="194">
        <f t="shared" si="0"/>
        <v>300000</v>
      </c>
      <c r="G15" s="126">
        <f t="shared" si="0"/>
        <v>357494</v>
      </c>
      <c r="H15" s="126">
        <f t="shared" si="0"/>
        <v>6500000</v>
      </c>
      <c r="I15" s="126">
        <f t="shared" si="0"/>
        <v>2275000</v>
      </c>
      <c r="J15" s="126">
        <f t="shared" si="0"/>
        <v>1625000</v>
      </c>
      <c r="K15" s="126">
        <f t="shared" si="0"/>
        <v>1300000</v>
      </c>
      <c r="L15" s="126">
        <f t="shared" si="0"/>
        <v>1300000</v>
      </c>
      <c r="M15" s="105"/>
      <c r="N15" s="105"/>
      <c r="O15" s="105"/>
      <c r="P15" s="105"/>
      <c r="Q15" s="105"/>
      <c r="R15" s="105"/>
    </row>
    <row r="16" spans="1:12" ht="15">
      <c r="A16" s="65">
        <v>1.2</v>
      </c>
      <c r="B16" s="61" t="s">
        <v>124</v>
      </c>
      <c r="C16" s="66"/>
      <c r="D16" s="29"/>
      <c r="E16" s="29"/>
      <c r="F16" s="114"/>
      <c r="G16" s="29"/>
      <c r="H16" s="29"/>
      <c r="I16" s="29"/>
      <c r="J16" s="29"/>
      <c r="K16" s="29"/>
      <c r="L16" s="29"/>
    </row>
    <row r="17" spans="1:12" ht="15">
      <c r="A17" s="1"/>
      <c r="B17" s="28" t="s">
        <v>235</v>
      </c>
      <c r="C17" s="67">
        <v>4102001</v>
      </c>
      <c r="D17" s="108">
        <v>0</v>
      </c>
      <c r="E17" s="108">
        <v>0</v>
      </c>
      <c r="F17" s="108">
        <v>0</v>
      </c>
      <c r="G17" s="196">
        <v>0</v>
      </c>
      <c r="H17" s="108">
        <v>1000000</v>
      </c>
      <c r="I17" s="108">
        <f>H17*35%</f>
        <v>350000</v>
      </c>
      <c r="J17" s="108">
        <f>H17*25%</f>
        <v>250000</v>
      </c>
      <c r="K17" s="108">
        <f>H17*20%</f>
        <v>200000</v>
      </c>
      <c r="L17" s="108">
        <f>H17*20%</f>
        <v>200000</v>
      </c>
    </row>
    <row r="18" spans="1:12" ht="15">
      <c r="A18" s="1"/>
      <c r="B18" s="28" t="s">
        <v>277</v>
      </c>
      <c r="C18" s="67">
        <v>4102002</v>
      </c>
      <c r="D18" s="108">
        <v>0</v>
      </c>
      <c r="E18" s="108">
        <v>0</v>
      </c>
      <c r="F18" s="108">
        <v>0</v>
      </c>
      <c r="G18" s="196">
        <v>0</v>
      </c>
      <c r="H18" s="108">
        <v>1000000</v>
      </c>
      <c r="I18" s="108">
        <f>H18*35%</f>
        <v>350000</v>
      </c>
      <c r="J18" s="108">
        <f>H18*25%</f>
        <v>250000</v>
      </c>
      <c r="K18" s="108">
        <f>H18*20%</f>
        <v>200000</v>
      </c>
      <c r="L18" s="108">
        <f>H18*20%</f>
        <v>200000</v>
      </c>
    </row>
    <row r="19" spans="1:12" ht="15">
      <c r="A19" s="1"/>
      <c r="B19" s="28" t="s">
        <v>427</v>
      </c>
      <c r="C19" s="67">
        <v>4102003</v>
      </c>
      <c r="D19" s="108">
        <v>0</v>
      </c>
      <c r="E19" s="108">
        <v>0</v>
      </c>
      <c r="F19" s="108">
        <v>0</v>
      </c>
      <c r="G19" s="196">
        <v>0</v>
      </c>
      <c r="H19" s="108">
        <v>2000000</v>
      </c>
      <c r="I19" s="108">
        <f>H19*35%</f>
        <v>700000</v>
      </c>
      <c r="J19" s="108">
        <f>H19*25%</f>
        <v>500000</v>
      </c>
      <c r="K19" s="108">
        <f>H19*20%</f>
        <v>400000</v>
      </c>
      <c r="L19" s="108">
        <f>H19*20%</f>
        <v>400000</v>
      </c>
    </row>
    <row r="20" spans="1:12" ht="15">
      <c r="A20" s="1"/>
      <c r="B20" s="28" t="s">
        <v>278</v>
      </c>
      <c r="C20" s="68">
        <v>4102004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f aca="true" t="shared" si="1" ref="I20:I25">H20*35%</f>
        <v>0</v>
      </c>
      <c r="J20" s="108">
        <f aca="true" t="shared" si="2" ref="J20:J25">H20*25%</f>
        <v>0</v>
      </c>
      <c r="K20" s="108">
        <f aca="true" t="shared" si="3" ref="K20:K25">H20*20%</f>
        <v>0</v>
      </c>
      <c r="L20" s="108">
        <f aca="true" t="shared" si="4" ref="L20:L25">H20*20%</f>
        <v>0</v>
      </c>
    </row>
    <row r="21" spans="1:12" ht="15">
      <c r="A21" s="1"/>
      <c r="B21" s="28" t="s">
        <v>428</v>
      </c>
      <c r="C21" s="69">
        <v>4102005</v>
      </c>
      <c r="D21" s="108">
        <v>0</v>
      </c>
      <c r="E21" s="108"/>
      <c r="F21" s="108">
        <v>0</v>
      </c>
      <c r="G21" s="108">
        <v>142697</v>
      </c>
      <c r="H21" s="108">
        <v>500000</v>
      </c>
      <c r="I21" s="108">
        <f t="shared" si="1"/>
        <v>175000</v>
      </c>
      <c r="J21" s="108">
        <f t="shared" si="2"/>
        <v>125000</v>
      </c>
      <c r="K21" s="108">
        <f t="shared" si="3"/>
        <v>100000</v>
      </c>
      <c r="L21" s="108">
        <f t="shared" si="4"/>
        <v>100000</v>
      </c>
    </row>
    <row r="22" spans="1:12" ht="15">
      <c r="A22" s="1"/>
      <c r="B22" s="28" t="s">
        <v>429</v>
      </c>
      <c r="C22" s="69">
        <v>4102007</v>
      </c>
      <c r="D22" s="108">
        <v>7500000</v>
      </c>
      <c r="E22" s="108">
        <v>1250899</v>
      </c>
      <c r="F22" s="132">
        <v>1500000</v>
      </c>
      <c r="G22" s="108">
        <v>2572602</v>
      </c>
      <c r="H22" s="108">
        <v>1500000</v>
      </c>
      <c r="I22" s="108">
        <f t="shared" si="1"/>
        <v>525000</v>
      </c>
      <c r="J22" s="108">
        <f t="shared" si="2"/>
        <v>375000</v>
      </c>
      <c r="K22" s="108">
        <f t="shared" si="3"/>
        <v>300000</v>
      </c>
      <c r="L22" s="108">
        <f t="shared" si="4"/>
        <v>300000</v>
      </c>
    </row>
    <row r="23" spans="1:12" ht="15">
      <c r="A23" s="1"/>
      <c r="B23" s="28" t="s">
        <v>430</v>
      </c>
      <c r="C23" s="69">
        <v>4102008</v>
      </c>
      <c r="D23" s="108">
        <v>3000000</v>
      </c>
      <c r="E23" s="108">
        <v>222673</v>
      </c>
      <c r="F23" s="132">
        <v>1000000</v>
      </c>
      <c r="G23" s="108">
        <v>0</v>
      </c>
      <c r="H23" s="108">
        <v>500000</v>
      </c>
      <c r="I23" s="108">
        <f t="shared" si="1"/>
        <v>175000</v>
      </c>
      <c r="J23" s="108">
        <f t="shared" si="2"/>
        <v>125000</v>
      </c>
      <c r="K23" s="108">
        <f t="shared" si="3"/>
        <v>100000</v>
      </c>
      <c r="L23" s="108">
        <f t="shared" si="4"/>
        <v>100000</v>
      </c>
    </row>
    <row r="24" spans="1:12" ht="15">
      <c r="A24" s="1"/>
      <c r="B24" s="28" t="s">
        <v>439</v>
      </c>
      <c r="C24" s="69">
        <v>4102010</v>
      </c>
      <c r="D24" s="108">
        <v>0</v>
      </c>
      <c r="E24" s="108"/>
      <c r="F24" s="108">
        <v>0</v>
      </c>
      <c r="G24" s="108">
        <v>206543</v>
      </c>
      <c r="H24" s="108">
        <v>5400000</v>
      </c>
      <c r="I24" s="108">
        <f t="shared" si="1"/>
        <v>1889999.9999999998</v>
      </c>
      <c r="J24" s="108">
        <f t="shared" si="2"/>
        <v>1350000</v>
      </c>
      <c r="K24" s="108">
        <f t="shared" si="3"/>
        <v>1080000</v>
      </c>
      <c r="L24" s="108">
        <f t="shared" si="4"/>
        <v>1080000</v>
      </c>
    </row>
    <row r="25" spans="1:12" ht="15">
      <c r="A25" s="1"/>
      <c r="B25" s="28" t="s">
        <v>431</v>
      </c>
      <c r="C25" s="69">
        <v>4102010</v>
      </c>
      <c r="D25" s="108">
        <v>1200000</v>
      </c>
      <c r="E25" s="108">
        <v>3364110</v>
      </c>
      <c r="F25" s="132">
        <v>520000</v>
      </c>
      <c r="G25" s="108">
        <v>431234</v>
      </c>
      <c r="H25" s="108">
        <v>0</v>
      </c>
      <c r="I25" s="108">
        <f t="shared" si="1"/>
        <v>0</v>
      </c>
      <c r="J25" s="108">
        <f t="shared" si="2"/>
        <v>0</v>
      </c>
      <c r="K25" s="108">
        <f t="shared" si="3"/>
        <v>0</v>
      </c>
      <c r="L25" s="108">
        <f t="shared" si="4"/>
        <v>0</v>
      </c>
    </row>
    <row r="26" spans="1:18" s="102" customFormat="1" ht="15">
      <c r="A26" s="90"/>
      <c r="B26" s="103" t="s">
        <v>61</v>
      </c>
      <c r="C26" s="93"/>
      <c r="D26" s="126">
        <f aca="true" t="shared" si="5" ref="D26:L26">SUM(D17:D25)</f>
        <v>11700000</v>
      </c>
      <c r="E26" s="126">
        <f t="shared" si="5"/>
        <v>4837682</v>
      </c>
      <c r="F26" s="194">
        <f t="shared" si="5"/>
        <v>3020000</v>
      </c>
      <c r="G26" s="126">
        <f t="shared" si="5"/>
        <v>3353076</v>
      </c>
      <c r="H26" s="126">
        <f>SUM(H17:H25)</f>
        <v>11900000</v>
      </c>
      <c r="I26" s="126">
        <f t="shared" si="5"/>
        <v>4165000</v>
      </c>
      <c r="J26" s="126">
        <f t="shared" si="5"/>
        <v>2975000</v>
      </c>
      <c r="K26" s="126">
        <f t="shared" si="5"/>
        <v>2380000</v>
      </c>
      <c r="L26" s="126">
        <f t="shared" si="5"/>
        <v>2380000</v>
      </c>
      <c r="M26" s="105"/>
      <c r="N26" s="105"/>
      <c r="O26" s="105"/>
      <c r="P26" s="105"/>
      <c r="Q26" s="105"/>
      <c r="R26" s="105"/>
    </row>
    <row r="27" spans="1:12" ht="15">
      <c r="A27" s="65">
        <v>1.3</v>
      </c>
      <c r="B27" s="61" t="s">
        <v>125</v>
      </c>
      <c r="C27" s="66"/>
      <c r="D27" s="29"/>
      <c r="E27" s="29"/>
      <c r="F27" s="114"/>
      <c r="G27" s="29"/>
      <c r="H27" s="29"/>
      <c r="I27" s="29"/>
      <c r="J27" s="29"/>
      <c r="K27" s="29"/>
      <c r="L27" s="29"/>
    </row>
    <row r="28" spans="1:12" ht="15">
      <c r="A28" s="1"/>
      <c r="B28" s="28" t="s">
        <v>260</v>
      </c>
      <c r="C28" s="67">
        <v>4103001</v>
      </c>
      <c r="D28" s="108">
        <v>83000000</v>
      </c>
      <c r="E28" s="108">
        <v>32802014</v>
      </c>
      <c r="F28" s="132">
        <v>1530000</v>
      </c>
      <c r="G28" s="108">
        <v>1835464</v>
      </c>
      <c r="H28" s="108">
        <v>20000000</v>
      </c>
      <c r="I28" s="108">
        <f>H28*35%</f>
        <v>7000000</v>
      </c>
      <c r="J28" s="108">
        <f>H28*25%</f>
        <v>5000000</v>
      </c>
      <c r="K28" s="108">
        <f>H28*20%</f>
        <v>4000000</v>
      </c>
      <c r="L28" s="108">
        <f>H28*20%</f>
        <v>4000000</v>
      </c>
    </row>
    <row r="29" spans="1:12" ht="15">
      <c r="A29" s="1"/>
      <c r="B29" s="28" t="s">
        <v>261</v>
      </c>
      <c r="C29" s="67">
        <v>4103002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f>H29*35%</f>
        <v>0</v>
      </c>
      <c r="J29" s="108">
        <f>H29*25%</f>
        <v>0</v>
      </c>
      <c r="K29" s="108">
        <f>H29*20%</f>
        <v>0</v>
      </c>
      <c r="L29" s="108">
        <f>H29*20%</f>
        <v>0</v>
      </c>
    </row>
    <row r="30" spans="1:12" ht="15">
      <c r="A30" s="1"/>
      <c r="B30" s="28" t="s">
        <v>262</v>
      </c>
      <c r="C30" s="67">
        <v>4103003</v>
      </c>
      <c r="D30" s="108">
        <v>0</v>
      </c>
      <c r="E30" s="108">
        <v>6846523</v>
      </c>
      <c r="F30" s="108">
        <v>0</v>
      </c>
      <c r="G30" s="108">
        <v>0</v>
      </c>
      <c r="H30" s="108">
        <v>0</v>
      </c>
      <c r="I30" s="108">
        <f>H30*35%</f>
        <v>0</v>
      </c>
      <c r="J30" s="108">
        <f>H30*25%</f>
        <v>0</v>
      </c>
      <c r="K30" s="108">
        <f>H30*20%</f>
        <v>0</v>
      </c>
      <c r="L30" s="108">
        <f>H30*20%</f>
        <v>0</v>
      </c>
    </row>
    <row r="31" spans="1:12" ht="15">
      <c r="A31" s="1"/>
      <c r="B31" s="28" t="s">
        <v>263</v>
      </c>
      <c r="C31" s="67">
        <v>4103004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f>H31*35%</f>
        <v>0</v>
      </c>
      <c r="J31" s="108">
        <f>H31*25%</f>
        <v>0</v>
      </c>
      <c r="K31" s="108">
        <f>H31*20%</f>
        <v>0</v>
      </c>
      <c r="L31" s="108">
        <f>H31*20%</f>
        <v>0</v>
      </c>
    </row>
    <row r="32" spans="1:12" ht="15">
      <c r="A32" s="1"/>
      <c r="B32" s="28" t="s">
        <v>433</v>
      </c>
      <c r="C32" s="77">
        <v>4103005</v>
      </c>
      <c r="D32" s="108">
        <v>0</v>
      </c>
      <c r="E32" s="108">
        <v>1655831</v>
      </c>
      <c r="F32" s="108">
        <v>0</v>
      </c>
      <c r="G32" s="108">
        <v>37623</v>
      </c>
      <c r="H32" s="108">
        <v>500000</v>
      </c>
      <c r="I32" s="108">
        <f>H32*35%</f>
        <v>175000</v>
      </c>
      <c r="J32" s="108">
        <f>H32*25%</f>
        <v>125000</v>
      </c>
      <c r="K32" s="108">
        <f>H32*20%</f>
        <v>100000</v>
      </c>
      <c r="L32" s="108">
        <f>H32*20%</f>
        <v>100000</v>
      </c>
    </row>
    <row r="33" spans="1:18" s="102" customFormat="1" ht="15">
      <c r="A33" s="90"/>
      <c r="B33" s="103" t="s">
        <v>61</v>
      </c>
      <c r="C33" s="93"/>
      <c r="D33" s="126">
        <f>SUM(D28:D32)</f>
        <v>83000000</v>
      </c>
      <c r="E33" s="126">
        <f>SUM(E28:E32)</f>
        <v>41304368</v>
      </c>
      <c r="F33" s="194">
        <f>SUM(F28:F32)</f>
        <v>1530000</v>
      </c>
      <c r="G33" s="126">
        <f aca="true" t="shared" si="6" ref="G33:L33">SUM(G28:G32)</f>
        <v>1873087</v>
      </c>
      <c r="H33" s="126">
        <f t="shared" si="6"/>
        <v>20500000</v>
      </c>
      <c r="I33" s="126">
        <f t="shared" si="6"/>
        <v>7175000</v>
      </c>
      <c r="J33" s="126">
        <f t="shared" si="6"/>
        <v>5125000</v>
      </c>
      <c r="K33" s="126">
        <f t="shared" si="6"/>
        <v>4100000</v>
      </c>
      <c r="L33" s="126">
        <f t="shared" si="6"/>
        <v>4100000</v>
      </c>
      <c r="M33" s="105"/>
      <c r="N33" s="105"/>
      <c r="O33" s="105"/>
      <c r="P33" s="105"/>
      <c r="Q33" s="105"/>
      <c r="R33" s="105"/>
    </row>
    <row r="34" spans="1:12" ht="15">
      <c r="A34" s="65">
        <v>1.4</v>
      </c>
      <c r="B34" s="61" t="s">
        <v>126</v>
      </c>
      <c r="C34" s="66"/>
      <c r="D34" s="29"/>
      <c r="E34" s="29"/>
      <c r="F34" s="114"/>
      <c r="G34" s="60"/>
      <c r="H34" s="29"/>
      <c r="I34" s="29"/>
      <c r="J34" s="29"/>
      <c r="K34" s="29"/>
      <c r="L34" s="29"/>
    </row>
    <row r="35" spans="1:12" ht="15">
      <c r="A35" s="1"/>
      <c r="B35" s="28" t="s">
        <v>264</v>
      </c>
      <c r="C35" s="67">
        <v>4103101</v>
      </c>
      <c r="D35" s="108">
        <v>0</v>
      </c>
      <c r="E35" s="108">
        <v>0</v>
      </c>
      <c r="F35" s="108">
        <v>0</v>
      </c>
      <c r="G35" s="108">
        <v>0</v>
      </c>
      <c r="H35" s="108">
        <v>7000000</v>
      </c>
      <c r="I35" s="108">
        <f>H35*35%</f>
        <v>2450000</v>
      </c>
      <c r="J35" s="108">
        <f>H35*25%</f>
        <v>1750000</v>
      </c>
      <c r="K35" s="108">
        <f>H35*20%</f>
        <v>1400000</v>
      </c>
      <c r="L35" s="108">
        <f>H35*20%</f>
        <v>1400000</v>
      </c>
    </row>
    <row r="36" spans="1:12" ht="15">
      <c r="A36" s="1"/>
      <c r="B36" s="28" t="s">
        <v>265</v>
      </c>
      <c r="C36" s="67">
        <v>4103102</v>
      </c>
      <c r="D36" s="108">
        <v>0</v>
      </c>
      <c r="E36" s="108">
        <v>264950</v>
      </c>
      <c r="F36" s="108">
        <v>0</v>
      </c>
      <c r="G36" s="108">
        <v>1193340</v>
      </c>
      <c r="H36" s="108">
        <v>2000000</v>
      </c>
      <c r="I36" s="108">
        <f>H36*35%</f>
        <v>700000</v>
      </c>
      <c r="J36" s="108">
        <f>H36*25%</f>
        <v>500000</v>
      </c>
      <c r="K36" s="108">
        <f>H36*20%</f>
        <v>400000</v>
      </c>
      <c r="L36" s="108">
        <f>H36*20%</f>
        <v>400000</v>
      </c>
    </row>
    <row r="37" spans="1:18" s="102" customFormat="1" ht="15">
      <c r="A37" s="90"/>
      <c r="B37" s="103" t="s">
        <v>61</v>
      </c>
      <c r="C37" s="93"/>
      <c r="D37" s="126">
        <f>SUM(D35:D36)</f>
        <v>0</v>
      </c>
      <c r="E37" s="126">
        <f aca="true" t="shared" si="7" ref="E37:L37">SUM(E35:E36)</f>
        <v>264950</v>
      </c>
      <c r="F37" s="194">
        <f t="shared" si="7"/>
        <v>0</v>
      </c>
      <c r="G37" s="126">
        <f t="shared" si="7"/>
        <v>1193340</v>
      </c>
      <c r="H37" s="126">
        <f t="shared" si="7"/>
        <v>9000000</v>
      </c>
      <c r="I37" s="126">
        <f t="shared" si="7"/>
        <v>3150000</v>
      </c>
      <c r="J37" s="126">
        <f t="shared" si="7"/>
        <v>2250000</v>
      </c>
      <c r="K37" s="126">
        <f t="shared" si="7"/>
        <v>1800000</v>
      </c>
      <c r="L37" s="126">
        <f t="shared" si="7"/>
        <v>1800000</v>
      </c>
      <c r="M37" s="105"/>
      <c r="N37" s="105"/>
      <c r="O37" s="105"/>
      <c r="P37" s="105"/>
      <c r="Q37" s="105"/>
      <c r="R37" s="105"/>
    </row>
    <row r="38" spans="1:12" ht="15">
      <c r="A38" s="65">
        <v>1.5</v>
      </c>
      <c r="B38" s="61" t="s">
        <v>127</v>
      </c>
      <c r="C38" s="66"/>
      <c r="D38" s="29"/>
      <c r="E38" s="29"/>
      <c r="F38" s="114"/>
      <c r="G38" s="60"/>
      <c r="H38" s="29"/>
      <c r="I38" s="29"/>
      <c r="J38" s="29"/>
      <c r="K38" s="29"/>
      <c r="L38" s="29"/>
    </row>
    <row r="39" spans="1:12" ht="15">
      <c r="A39" s="1"/>
      <c r="B39" s="28" t="s">
        <v>267</v>
      </c>
      <c r="C39" s="67">
        <v>4103201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</row>
    <row r="40" spans="1:12" ht="15">
      <c r="A40" s="1"/>
      <c r="B40" s="28" t="s">
        <v>268</v>
      </c>
      <c r="C40" s="67">
        <v>4103202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</row>
    <row r="41" spans="1:12" ht="15">
      <c r="A41" s="1"/>
      <c r="B41" s="28" t="s">
        <v>269</v>
      </c>
      <c r="C41" s="67">
        <v>4103203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</row>
    <row r="42" spans="1:12" ht="15">
      <c r="A42" s="1"/>
      <c r="B42" s="28" t="s">
        <v>434</v>
      </c>
      <c r="C42" s="39">
        <v>4103205</v>
      </c>
      <c r="D42" s="108">
        <v>0</v>
      </c>
      <c r="E42" s="108">
        <v>0</v>
      </c>
      <c r="F42" s="108">
        <v>0</v>
      </c>
      <c r="G42" s="108">
        <v>169598</v>
      </c>
      <c r="H42" s="108">
        <v>2500000</v>
      </c>
      <c r="I42" s="108">
        <f>H42*35%</f>
        <v>875000</v>
      </c>
      <c r="J42" s="108">
        <f>H42*25%</f>
        <v>625000</v>
      </c>
      <c r="K42" s="108">
        <f>H42*20%</f>
        <v>500000</v>
      </c>
      <c r="L42" s="108">
        <f>H42*20%</f>
        <v>500000</v>
      </c>
    </row>
    <row r="43" spans="1:18" s="102" customFormat="1" ht="15">
      <c r="A43" s="90"/>
      <c r="B43" s="103" t="s">
        <v>61</v>
      </c>
      <c r="C43" s="93"/>
      <c r="D43" s="126">
        <f>SUM(D39:D42)</f>
        <v>0</v>
      </c>
      <c r="E43" s="126">
        <f aca="true" t="shared" si="8" ref="E43:L43">SUM(E39:E42)</f>
        <v>0</v>
      </c>
      <c r="F43" s="194">
        <f t="shared" si="8"/>
        <v>0</v>
      </c>
      <c r="G43" s="126">
        <f t="shared" si="8"/>
        <v>169598</v>
      </c>
      <c r="H43" s="126">
        <f t="shared" si="8"/>
        <v>2500000</v>
      </c>
      <c r="I43" s="126">
        <f t="shared" si="8"/>
        <v>875000</v>
      </c>
      <c r="J43" s="126">
        <f t="shared" si="8"/>
        <v>625000</v>
      </c>
      <c r="K43" s="126">
        <f t="shared" si="8"/>
        <v>500000</v>
      </c>
      <c r="L43" s="126">
        <f t="shared" si="8"/>
        <v>500000</v>
      </c>
      <c r="M43" s="105"/>
      <c r="N43" s="105"/>
      <c r="O43" s="105"/>
      <c r="P43" s="105"/>
      <c r="Q43" s="105"/>
      <c r="R43" s="105"/>
    </row>
    <row r="44" spans="1:12" ht="15">
      <c r="A44" s="65">
        <v>1.6</v>
      </c>
      <c r="B44" s="61" t="s">
        <v>85</v>
      </c>
      <c r="C44" s="66"/>
      <c r="D44" s="29"/>
      <c r="E44" s="29"/>
      <c r="F44" s="114"/>
      <c r="G44" s="60"/>
      <c r="H44" s="29"/>
      <c r="I44" s="29"/>
      <c r="J44" s="29"/>
      <c r="K44" s="29"/>
      <c r="L44" s="29"/>
    </row>
    <row r="45" spans="1:12" ht="15">
      <c r="A45" s="1"/>
      <c r="B45" s="28" t="s">
        <v>271</v>
      </c>
      <c r="C45" s="67">
        <v>4103301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</row>
    <row r="46" spans="1:12" ht="15">
      <c r="A46" s="1"/>
      <c r="B46" s="28" t="s">
        <v>272</v>
      </c>
      <c r="C46" s="67">
        <v>4103302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</row>
    <row r="47" spans="1:12" ht="15">
      <c r="A47" s="1"/>
      <c r="B47" s="28" t="s">
        <v>435</v>
      </c>
      <c r="C47" s="67">
        <v>4103303</v>
      </c>
      <c r="D47" s="108">
        <v>0</v>
      </c>
      <c r="E47" s="108">
        <v>2000000</v>
      </c>
      <c r="F47" s="108">
        <v>0</v>
      </c>
      <c r="G47" s="108">
        <v>1256285</v>
      </c>
      <c r="H47" s="108">
        <v>10000000</v>
      </c>
      <c r="I47" s="108">
        <f>H47*35%</f>
        <v>3500000</v>
      </c>
      <c r="J47" s="108">
        <f>H47*25%</f>
        <v>2500000</v>
      </c>
      <c r="K47" s="108">
        <f>H47*20%</f>
        <v>2000000</v>
      </c>
      <c r="L47" s="108">
        <f>H47*20%</f>
        <v>2000000</v>
      </c>
    </row>
    <row r="48" spans="1:18" s="102" customFormat="1" ht="15">
      <c r="A48" s="90"/>
      <c r="B48" s="103" t="s">
        <v>61</v>
      </c>
      <c r="C48" s="93"/>
      <c r="D48" s="126">
        <f>SUM(D45:D47)</f>
        <v>0</v>
      </c>
      <c r="E48" s="126">
        <f aca="true" t="shared" si="9" ref="E48:L48">SUM(E45:E47)</f>
        <v>2000000</v>
      </c>
      <c r="F48" s="194">
        <f t="shared" si="9"/>
        <v>0</v>
      </c>
      <c r="G48" s="126">
        <f t="shared" si="9"/>
        <v>1256285</v>
      </c>
      <c r="H48" s="126">
        <f t="shared" si="9"/>
        <v>10000000</v>
      </c>
      <c r="I48" s="126">
        <f t="shared" si="9"/>
        <v>3500000</v>
      </c>
      <c r="J48" s="126">
        <f t="shared" si="9"/>
        <v>2500000</v>
      </c>
      <c r="K48" s="126">
        <f t="shared" si="9"/>
        <v>2000000</v>
      </c>
      <c r="L48" s="126">
        <f t="shared" si="9"/>
        <v>2000000</v>
      </c>
      <c r="M48" s="105"/>
      <c r="N48" s="105"/>
      <c r="O48" s="105"/>
      <c r="P48" s="105"/>
      <c r="Q48" s="105"/>
      <c r="R48" s="105"/>
    </row>
    <row r="49" spans="1:12" ht="15">
      <c r="A49" s="65">
        <v>1.7</v>
      </c>
      <c r="B49" s="50" t="s">
        <v>178</v>
      </c>
      <c r="C49" s="67">
        <v>4104000</v>
      </c>
      <c r="D49" s="29"/>
      <c r="E49" s="108">
        <v>181600</v>
      </c>
      <c r="F49" s="114"/>
      <c r="G49" s="60"/>
      <c r="H49" s="108">
        <v>100000</v>
      </c>
      <c r="I49" s="108">
        <f>H49*35%</f>
        <v>35000</v>
      </c>
      <c r="J49" s="108">
        <f>H49*25%</f>
        <v>25000</v>
      </c>
      <c r="K49" s="108">
        <f>H49*20%</f>
        <v>20000</v>
      </c>
      <c r="L49" s="108">
        <f>H49*20%</f>
        <v>20000</v>
      </c>
    </row>
    <row r="50" spans="1:18" s="102" customFormat="1" ht="15">
      <c r="A50" s="90"/>
      <c r="B50" s="103" t="s">
        <v>61</v>
      </c>
      <c r="C50" s="93"/>
      <c r="D50" s="126">
        <f>SUM(D49)</f>
        <v>0</v>
      </c>
      <c r="E50" s="126">
        <f aca="true" t="shared" si="10" ref="E50:L50">SUM(E49)</f>
        <v>181600</v>
      </c>
      <c r="F50" s="194">
        <f t="shared" si="10"/>
        <v>0</v>
      </c>
      <c r="G50" s="126">
        <f t="shared" si="10"/>
        <v>0</v>
      </c>
      <c r="H50" s="126">
        <f t="shared" si="10"/>
        <v>100000</v>
      </c>
      <c r="I50" s="126">
        <f t="shared" si="10"/>
        <v>35000</v>
      </c>
      <c r="J50" s="126">
        <f t="shared" si="10"/>
        <v>25000</v>
      </c>
      <c r="K50" s="126">
        <f t="shared" si="10"/>
        <v>20000</v>
      </c>
      <c r="L50" s="126">
        <f t="shared" si="10"/>
        <v>20000</v>
      </c>
      <c r="M50" s="105"/>
      <c r="N50" s="105"/>
      <c r="O50" s="105"/>
      <c r="P50" s="105"/>
      <c r="Q50" s="105"/>
      <c r="R50" s="105"/>
    </row>
    <row r="51" spans="1:12" ht="15">
      <c r="A51" s="65">
        <v>1.8</v>
      </c>
      <c r="B51" s="61" t="s">
        <v>73</v>
      </c>
      <c r="C51" s="67"/>
      <c r="D51" s="29"/>
      <c r="E51" s="29"/>
      <c r="F51" s="114"/>
      <c r="G51" s="60"/>
      <c r="H51" s="29"/>
      <c r="I51" s="29"/>
      <c r="J51" s="29"/>
      <c r="K51" s="29"/>
      <c r="L51" s="29"/>
    </row>
    <row r="52" spans="1:12" ht="15">
      <c r="A52" s="1"/>
      <c r="B52" s="28" t="s">
        <v>287</v>
      </c>
      <c r="C52" s="67">
        <v>4105001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</row>
    <row r="53" spans="1:12" ht="15">
      <c r="A53" s="1"/>
      <c r="B53" s="28" t="s">
        <v>288</v>
      </c>
      <c r="C53" s="67">
        <v>4105002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</row>
    <row r="54" spans="1:12" ht="15">
      <c r="A54" s="1"/>
      <c r="B54" s="28" t="s">
        <v>289</v>
      </c>
      <c r="C54" s="67">
        <v>4105003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</row>
    <row r="55" spans="1:12" ht="15">
      <c r="A55" s="1"/>
      <c r="B55" s="28" t="s">
        <v>436</v>
      </c>
      <c r="C55" s="67">
        <v>4105004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</row>
    <row r="56" spans="1:12" ht="15">
      <c r="A56" s="1"/>
      <c r="B56" s="28" t="s">
        <v>437</v>
      </c>
      <c r="C56" s="67">
        <v>4105005</v>
      </c>
      <c r="D56" s="108">
        <v>0</v>
      </c>
      <c r="E56" s="108">
        <v>0</v>
      </c>
      <c r="F56" s="108">
        <v>0</v>
      </c>
      <c r="G56" s="108">
        <v>0</v>
      </c>
      <c r="H56" s="108">
        <v>300000</v>
      </c>
      <c r="I56" s="108">
        <f>H56*35%</f>
        <v>105000</v>
      </c>
      <c r="J56" s="108">
        <f>H56*25%</f>
        <v>75000</v>
      </c>
      <c r="K56" s="108">
        <f>H56*20%</f>
        <v>60000</v>
      </c>
      <c r="L56" s="108">
        <f>H56*20%</f>
        <v>60000</v>
      </c>
    </row>
    <row r="57" spans="1:12" ht="15">
      <c r="A57" s="1"/>
      <c r="B57" s="28" t="s">
        <v>438</v>
      </c>
      <c r="C57" s="67">
        <v>4105006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</row>
    <row r="58" spans="1:12" ht="15">
      <c r="A58" s="1"/>
      <c r="B58" s="28" t="s">
        <v>293</v>
      </c>
      <c r="C58" s="67">
        <v>4105007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</row>
    <row r="59" spans="1:12" ht="15">
      <c r="A59" s="1"/>
      <c r="B59" s="28" t="s">
        <v>294</v>
      </c>
      <c r="C59" s="67">
        <v>4105008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</row>
    <row r="60" spans="1:18" s="102" customFormat="1" ht="15">
      <c r="A60" s="90"/>
      <c r="B60" s="103" t="s">
        <v>61</v>
      </c>
      <c r="C60" s="93"/>
      <c r="D60" s="126">
        <f>SUM(D52:D59)</f>
        <v>0</v>
      </c>
      <c r="E60" s="126">
        <f aca="true" t="shared" si="11" ref="E60:L60">SUM(E52:E59)</f>
        <v>0</v>
      </c>
      <c r="F60" s="194">
        <f t="shared" si="11"/>
        <v>0</v>
      </c>
      <c r="G60" s="126">
        <f t="shared" si="11"/>
        <v>0</v>
      </c>
      <c r="H60" s="126">
        <f t="shared" si="11"/>
        <v>300000</v>
      </c>
      <c r="I60" s="126">
        <f t="shared" si="11"/>
        <v>105000</v>
      </c>
      <c r="J60" s="126">
        <f t="shared" si="11"/>
        <v>75000</v>
      </c>
      <c r="K60" s="126">
        <f t="shared" si="11"/>
        <v>60000</v>
      </c>
      <c r="L60" s="126">
        <f t="shared" si="11"/>
        <v>60000</v>
      </c>
      <c r="M60" s="105"/>
      <c r="N60" s="105"/>
      <c r="O60" s="105"/>
      <c r="P60" s="105"/>
      <c r="Q60" s="105"/>
      <c r="R60" s="105"/>
    </row>
    <row r="61" spans="1:12" ht="15">
      <c r="A61" s="65">
        <v>1.9</v>
      </c>
      <c r="B61" s="61" t="s">
        <v>128</v>
      </c>
      <c r="C61" s="66"/>
      <c r="D61" s="29"/>
      <c r="E61" s="29"/>
      <c r="F61" s="114"/>
      <c r="G61" s="60"/>
      <c r="H61" s="29"/>
      <c r="I61" s="29"/>
      <c r="J61" s="29"/>
      <c r="K61" s="29"/>
      <c r="L61" s="29"/>
    </row>
    <row r="62" spans="1:12" ht="15">
      <c r="A62" s="1"/>
      <c r="B62" s="28" t="s">
        <v>299</v>
      </c>
      <c r="C62" s="67">
        <v>4106001</v>
      </c>
      <c r="D62" s="108">
        <v>0</v>
      </c>
      <c r="E62" s="108">
        <v>119400</v>
      </c>
      <c r="F62" s="108">
        <v>0</v>
      </c>
      <c r="G62" s="108">
        <v>0</v>
      </c>
      <c r="H62" s="108">
        <v>800000</v>
      </c>
      <c r="I62" s="108">
        <f>H62*35%</f>
        <v>280000</v>
      </c>
      <c r="J62" s="108">
        <f>H62*25%</f>
        <v>200000</v>
      </c>
      <c r="K62" s="108">
        <f>H62*20%</f>
        <v>160000</v>
      </c>
      <c r="L62" s="108">
        <f>H62*20%</f>
        <v>160000</v>
      </c>
    </row>
    <row r="63" spans="1:12" ht="15">
      <c r="A63" s="1"/>
      <c r="B63" s="28" t="s">
        <v>300</v>
      </c>
      <c r="C63" s="67">
        <v>4106002</v>
      </c>
      <c r="D63" s="108">
        <v>2200000</v>
      </c>
      <c r="E63" s="108"/>
      <c r="F63" s="132">
        <v>200000</v>
      </c>
      <c r="G63" s="108">
        <v>0</v>
      </c>
      <c r="H63" s="108">
        <v>200000</v>
      </c>
      <c r="I63" s="108">
        <f>H63*35%</f>
        <v>70000</v>
      </c>
      <c r="J63" s="108">
        <f>H63*25%</f>
        <v>50000</v>
      </c>
      <c r="K63" s="108">
        <f>H63*20%</f>
        <v>40000</v>
      </c>
      <c r="L63" s="108">
        <f>H63*20%</f>
        <v>40000</v>
      </c>
    </row>
    <row r="64" spans="1:12" ht="15">
      <c r="A64" s="1"/>
      <c r="B64" s="28" t="s">
        <v>301</v>
      </c>
      <c r="C64" s="67">
        <v>4106003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</row>
    <row r="65" spans="1:12" ht="15">
      <c r="A65" s="1"/>
      <c r="B65" s="28" t="s">
        <v>302</v>
      </c>
      <c r="C65" s="67">
        <v>4106004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</row>
    <row r="66" spans="1:12" ht="15">
      <c r="A66" s="1"/>
      <c r="B66" s="28" t="s">
        <v>303</v>
      </c>
      <c r="C66" s="67">
        <v>4106005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</row>
    <row r="67" spans="1:12" ht="15">
      <c r="A67" s="1"/>
      <c r="B67" s="28" t="s">
        <v>304</v>
      </c>
      <c r="C67" s="67">
        <v>4106006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</row>
    <row r="68" spans="1:12" ht="15">
      <c r="A68" s="1"/>
      <c r="B68" s="28" t="s">
        <v>236</v>
      </c>
      <c r="C68" s="39">
        <v>4106008</v>
      </c>
      <c r="D68" s="108">
        <v>0</v>
      </c>
      <c r="E68" s="108">
        <v>142500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</row>
    <row r="69" spans="1:18" s="102" customFormat="1" ht="15">
      <c r="A69" s="90"/>
      <c r="B69" s="103" t="s">
        <v>61</v>
      </c>
      <c r="C69" s="93"/>
      <c r="D69" s="126">
        <f>SUM(D62:D68)</f>
        <v>2200000</v>
      </c>
      <c r="E69" s="126">
        <f aca="true" t="shared" si="12" ref="E69:L69">SUM(E62:E68)</f>
        <v>261900</v>
      </c>
      <c r="F69" s="194">
        <f t="shared" si="12"/>
        <v>200000</v>
      </c>
      <c r="G69" s="126">
        <f t="shared" si="12"/>
        <v>0</v>
      </c>
      <c r="H69" s="126">
        <f t="shared" si="12"/>
        <v>1000000</v>
      </c>
      <c r="I69" s="126">
        <f t="shared" si="12"/>
        <v>350000</v>
      </c>
      <c r="J69" s="126">
        <f t="shared" si="12"/>
        <v>250000</v>
      </c>
      <c r="K69" s="126">
        <f t="shared" si="12"/>
        <v>200000</v>
      </c>
      <c r="L69" s="126">
        <f t="shared" si="12"/>
        <v>200000</v>
      </c>
      <c r="M69" s="105"/>
      <c r="N69" s="105"/>
      <c r="O69" s="105"/>
      <c r="P69" s="105"/>
      <c r="Q69" s="105"/>
      <c r="R69" s="105"/>
    </row>
    <row r="70" spans="1:12" ht="15">
      <c r="A70" s="62">
        <v>1.1</v>
      </c>
      <c r="B70" s="61" t="s">
        <v>129</v>
      </c>
      <c r="C70" s="66"/>
      <c r="D70" s="29"/>
      <c r="E70" s="29"/>
      <c r="F70" s="114"/>
      <c r="G70" s="60"/>
      <c r="H70" s="29"/>
      <c r="I70" s="29"/>
      <c r="J70" s="29"/>
      <c r="K70" s="29"/>
      <c r="L70" s="29"/>
    </row>
    <row r="71" spans="1:12" ht="15">
      <c r="A71" s="1"/>
      <c r="B71" s="28" t="s">
        <v>295</v>
      </c>
      <c r="C71" s="67">
        <v>4107001</v>
      </c>
      <c r="D71" s="108">
        <v>0</v>
      </c>
      <c r="E71" s="108">
        <v>0</v>
      </c>
      <c r="F71" s="108">
        <v>0</v>
      </c>
      <c r="G71" s="108">
        <v>0</v>
      </c>
      <c r="H71" s="108">
        <v>100000</v>
      </c>
      <c r="I71" s="108">
        <f aca="true" t="shared" si="13" ref="I71:I76">H71*35%</f>
        <v>35000</v>
      </c>
      <c r="J71" s="108">
        <f aca="true" t="shared" si="14" ref="J71:J76">H71*25%</f>
        <v>25000</v>
      </c>
      <c r="K71" s="108">
        <f aca="true" t="shared" si="15" ref="K71:K76">H71*20%</f>
        <v>20000</v>
      </c>
      <c r="L71" s="108">
        <f aca="true" t="shared" si="16" ref="L71:L76">H71*20%</f>
        <v>20000</v>
      </c>
    </row>
    <row r="72" spans="1:12" ht="15">
      <c r="A72" s="1"/>
      <c r="B72" s="28" t="s">
        <v>296</v>
      </c>
      <c r="C72" s="67">
        <v>4107002</v>
      </c>
      <c r="D72" s="108">
        <v>0</v>
      </c>
      <c r="E72" s="108">
        <v>0</v>
      </c>
      <c r="F72" s="108">
        <v>0</v>
      </c>
      <c r="G72" s="108">
        <v>0</v>
      </c>
      <c r="H72" s="108">
        <v>100000</v>
      </c>
      <c r="I72" s="108">
        <f t="shared" si="13"/>
        <v>35000</v>
      </c>
      <c r="J72" s="108">
        <f t="shared" si="14"/>
        <v>25000</v>
      </c>
      <c r="K72" s="108">
        <f t="shared" si="15"/>
        <v>20000</v>
      </c>
      <c r="L72" s="108">
        <f t="shared" si="16"/>
        <v>20000</v>
      </c>
    </row>
    <row r="73" spans="1:12" ht="15">
      <c r="A73" s="1"/>
      <c r="B73" s="28" t="s">
        <v>297</v>
      </c>
      <c r="C73" s="67">
        <v>4107003</v>
      </c>
      <c r="D73" s="108">
        <v>0</v>
      </c>
      <c r="E73" s="108">
        <v>0</v>
      </c>
      <c r="F73" s="108">
        <v>0</v>
      </c>
      <c r="G73" s="108">
        <v>0</v>
      </c>
      <c r="H73" s="108">
        <v>100000</v>
      </c>
      <c r="I73" s="108">
        <f t="shared" si="13"/>
        <v>35000</v>
      </c>
      <c r="J73" s="108">
        <f t="shared" si="14"/>
        <v>25000</v>
      </c>
      <c r="K73" s="108">
        <f t="shared" si="15"/>
        <v>20000</v>
      </c>
      <c r="L73" s="108">
        <f t="shared" si="16"/>
        <v>20000</v>
      </c>
    </row>
    <row r="74" spans="1:12" ht="15">
      <c r="A74" s="1"/>
      <c r="B74" s="28" t="s">
        <v>298</v>
      </c>
      <c r="C74" s="67">
        <v>4107004</v>
      </c>
      <c r="D74" s="108">
        <v>0</v>
      </c>
      <c r="E74" s="108">
        <v>0</v>
      </c>
      <c r="F74" s="108">
        <v>0</v>
      </c>
      <c r="G74" s="108">
        <v>0</v>
      </c>
      <c r="H74" s="108">
        <v>500000</v>
      </c>
      <c r="I74" s="108">
        <f t="shared" si="13"/>
        <v>175000</v>
      </c>
      <c r="J74" s="108">
        <f t="shared" si="14"/>
        <v>125000</v>
      </c>
      <c r="K74" s="108">
        <f t="shared" si="15"/>
        <v>100000</v>
      </c>
      <c r="L74" s="108">
        <f t="shared" si="16"/>
        <v>100000</v>
      </c>
    </row>
    <row r="75" spans="1:12" ht="15">
      <c r="A75" s="1"/>
      <c r="B75" s="28" t="s">
        <v>306</v>
      </c>
      <c r="C75" s="67">
        <v>4107005</v>
      </c>
      <c r="D75" s="108">
        <v>0</v>
      </c>
      <c r="E75" s="108">
        <v>0</v>
      </c>
      <c r="F75" s="108">
        <v>0</v>
      </c>
      <c r="G75" s="108">
        <v>0</v>
      </c>
      <c r="H75" s="108">
        <v>50000</v>
      </c>
      <c r="I75" s="108">
        <f t="shared" si="13"/>
        <v>17500</v>
      </c>
      <c r="J75" s="108">
        <f t="shared" si="14"/>
        <v>12500</v>
      </c>
      <c r="K75" s="108">
        <f t="shared" si="15"/>
        <v>10000</v>
      </c>
      <c r="L75" s="108">
        <f t="shared" si="16"/>
        <v>10000</v>
      </c>
    </row>
    <row r="76" spans="1:12" ht="15">
      <c r="A76" s="1"/>
      <c r="B76" s="28" t="s">
        <v>307</v>
      </c>
      <c r="C76" s="67">
        <v>4107006</v>
      </c>
      <c r="D76" s="108">
        <v>0</v>
      </c>
      <c r="E76" s="108">
        <v>0</v>
      </c>
      <c r="F76" s="108">
        <v>0</v>
      </c>
      <c r="G76" s="108">
        <v>0</v>
      </c>
      <c r="H76" s="108">
        <v>50000</v>
      </c>
      <c r="I76" s="108">
        <f t="shared" si="13"/>
        <v>17500</v>
      </c>
      <c r="J76" s="108">
        <f t="shared" si="14"/>
        <v>12500</v>
      </c>
      <c r="K76" s="108">
        <f t="shared" si="15"/>
        <v>10000</v>
      </c>
      <c r="L76" s="108">
        <f t="shared" si="16"/>
        <v>10000</v>
      </c>
    </row>
    <row r="77" spans="1:12" ht="15">
      <c r="A77" s="1"/>
      <c r="B77" s="28" t="s">
        <v>236</v>
      </c>
      <c r="C77" s="39">
        <v>4107007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</row>
    <row r="78" spans="1:18" s="102" customFormat="1" ht="15">
      <c r="A78" s="90"/>
      <c r="B78" s="103" t="s">
        <v>61</v>
      </c>
      <c r="C78" s="93"/>
      <c r="D78" s="126">
        <f>SUM(D71:D77)</f>
        <v>0</v>
      </c>
      <c r="E78" s="126">
        <f aca="true" t="shared" si="17" ref="E78:L78">SUM(E71:E77)</f>
        <v>0</v>
      </c>
      <c r="F78" s="194">
        <f t="shared" si="17"/>
        <v>0</v>
      </c>
      <c r="G78" s="126">
        <f t="shared" si="17"/>
        <v>0</v>
      </c>
      <c r="H78" s="126">
        <f t="shared" si="17"/>
        <v>900000</v>
      </c>
      <c r="I78" s="126">
        <f t="shared" si="17"/>
        <v>315000</v>
      </c>
      <c r="J78" s="126">
        <f t="shared" si="17"/>
        <v>225000</v>
      </c>
      <c r="K78" s="126">
        <f t="shared" si="17"/>
        <v>180000</v>
      </c>
      <c r="L78" s="126">
        <f t="shared" si="17"/>
        <v>180000</v>
      </c>
      <c r="M78" s="105"/>
      <c r="N78" s="105"/>
      <c r="O78" s="105"/>
      <c r="P78" s="105"/>
      <c r="Q78" s="105"/>
      <c r="R78" s="105"/>
    </row>
    <row r="79" spans="1:12" ht="15">
      <c r="A79" s="62">
        <v>1.11</v>
      </c>
      <c r="B79" s="50" t="s">
        <v>130</v>
      </c>
      <c r="C79" s="67">
        <v>4108000</v>
      </c>
      <c r="D79" s="29"/>
      <c r="E79" s="29"/>
      <c r="F79" s="114"/>
      <c r="G79" s="60"/>
      <c r="H79" s="29"/>
      <c r="I79" s="60"/>
      <c r="J79" s="29"/>
      <c r="K79" s="29"/>
      <c r="L79" s="29"/>
    </row>
    <row r="80" spans="1:12" ht="15">
      <c r="A80" s="62"/>
      <c r="B80" s="50" t="s">
        <v>179</v>
      </c>
      <c r="C80" s="77">
        <v>4108004</v>
      </c>
      <c r="D80" s="108">
        <v>0</v>
      </c>
      <c r="E80" s="108">
        <v>0</v>
      </c>
      <c r="F80" s="108">
        <v>0</v>
      </c>
      <c r="G80" s="108">
        <v>0</v>
      </c>
      <c r="H80" s="108">
        <v>200000</v>
      </c>
      <c r="I80" s="108">
        <f>H80*35%</f>
        <v>70000</v>
      </c>
      <c r="J80" s="108">
        <f>H80*25%</f>
        <v>50000</v>
      </c>
      <c r="K80" s="108">
        <f>H80*20%</f>
        <v>40000</v>
      </c>
      <c r="L80" s="108">
        <f>H80*20%</f>
        <v>40000</v>
      </c>
    </row>
    <row r="81" spans="1:18" s="102" customFormat="1" ht="15">
      <c r="A81" s="90"/>
      <c r="B81" s="103" t="s">
        <v>61</v>
      </c>
      <c r="C81" s="93"/>
      <c r="D81" s="126">
        <f>SUM(D79:D80)</f>
        <v>0</v>
      </c>
      <c r="E81" s="126">
        <f aca="true" t="shared" si="18" ref="E81:L81">SUM(E79:E80)</f>
        <v>0</v>
      </c>
      <c r="F81" s="194">
        <f t="shared" si="18"/>
        <v>0</v>
      </c>
      <c r="G81" s="126">
        <f t="shared" si="18"/>
        <v>0</v>
      </c>
      <c r="H81" s="126">
        <f t="shared" si="18"/>
        <v>200000</v>
      </c>
      <c r="I81" s="126">
        <f t="shared" si="18"/>
        <v>70000</v>
      </c>
      <c r="J81" s="126">
        <f t="shared" si="18"/>
        <v>50000</v>
      </c>
      <c r="K81" s="126">
        <f t="shared" si="18"/>
        <v>40000</v>
      </c>
      <c r="L81" s="126">
        <f t="shared" si="18"/>
        <v>40000</v>
      </c>
      <c r="M81" s="105"/>
      <c r="N81" s="105"/>
      <c r="O81" s="105"/>
      <c r="P81" s="105"/>
      <c r="Q81" s="105"/>
      <c r="R81" s="105"/>
    </row>
    <row r="82" spans="1:18" s="102" customFormat="1" ht="15">
      <c r="A82" s="172"/>
      <c r="B82" s="180" t="s">
        <v>131</v>
      </c>
      <c r="C82" s="169"/>
      <c r="D82" s="167">
        <f>D15+D26+D33+D37+D43+D48+D50+D60+D69+D78+D81</f>
        <v>97900000</v>
      </c>
      <c r="E82" s="167">
        <f aca="true" t="shared" si="19" ref="E82:L82">E15+E26+E33+E37+E43+E48+E50+E60+E69+E78+E81</f>
        <v>49960769</v>
      </c>
      <c r="F82" s="168">
        <f t="shared" si="19"/>
        <v>5050000</v>
      </c>
      <c r="G82" s="167">
        <f t="shared" si="19"/>
        <v>8202880</v>
      </c>
      <c r="H82" s="167">
        <f t="shared" si="19"/>
        <v>62900000</v>
      </c>
      <c r="I82" s="167">
        <f t="shared" si="19"/>
        <v>22015000</v>
      </c>
      <c r="J82" s="167">
        <f t="shared" si="19"/>
        <v>15725000</v>
      </c>
      <c r="K82" s="167">
        <f t="shared" si="19"/>
        <v>12580000</v>
      </c>
      <c r="L82" s="167">
        <f t="shared" si="19"/>
        <v>12580000</v>
      </c>
      <c r="M82" s="105"/>
      <c r="N82" s="105"/>
      <c r="O82" s="105"/>
      <c r="P82" s="105"/>
      <c r="Q82" s="105"/>
      <c r="R82" s="105"/>
    </row>
    <row r="83" spans="1:12" ht="15">
      <c r="A83" s="1">
        <v>2</v>
      </c>
      <c r="B83" s="41" t="s">
        <v>132</v>
      </c>
      <c r="C83" s="66"/>
      <c r="D83" s="29"/>
      <c r="E83" s="29"/>
      <c r="F83" s="114"/>
      <c r="G83" s="60"/>
      <c r="H83" s="29"/>
      <c r="I83" s="60"/>
      <c r="J83" s="29"/>
      <c r="K83" s="29"/>
      <c r="L83" s="29"/>
    </row>
    <row r="84" spans="1:12" ht="15">
      <c r="A84" s="1">
        <v>2.1</v>
      </c>
      <c r="B84" s="61" t="s">
        <v>133</v>
      </c>
      <c r="C84" s="66"/>
      <c r="D84" s="29"/>
      <c r="E84" s="29"/>
      <c r="F84" s="114"/>
      <c r="G84" s="60"/>
      <c r="H84" s="29"/>
      <c r="I84" s="60"/>
      <c r="J84" s="29"/>
      <c r="K84" s="29"/>
      <c r="L84" s="29"/>
    </row>
    <row r="85" spans="1:12" ht="15">
      <c r="A85" s="1"/>
      <c r="B85" s="28" t="s">
        <v>440</v>
      </c>
      <c r="C85" s="66">
        <v>4121001</v>
      </c>
      <c r="D85" s="108">
        <v>23500000</v>
      </c>
      <c r="E85" s="108">
        <v>2865116</v>
      </c>
      <c r="F85" s="132">
        <v>500000</v>
      </c>
      <c r="G85" s="108">
        <v>0</v>
      </c>
      <c r="H85" s="108">
        <v>0</v>
      </c>
      <c r="I85" s="108">
        <f>H85*35%</f>
        <v>0</v>
      </c>
      <c r="J85" s="108">
        <f>H85*25%</f>
        <v>0</v>
      </c>
      <c r="K85" s="108">
        <f>H85*20%</f>
        <v>0</v>
      </c>
      <c r="L85" s="108">
        <f>H85*20%</f>
        <v>0</v>
      </c>
    </row>
    <row r="86" spans="1:12" ht="15">
      <c r="A86" s="1"/>
      <c r="B86" s="50" t="s">
        <v>441</v>
      </c>
      <c r="C86" s="66">
        <v>4121002</v>
      </c>
      <c r="D86" s="108">
        <v>0</v>
      </c>
      <c r="E86" s="108">
        <v>3358140</v>
      </c>
      <c r="F86" s="108">
        <v>0</v>
      </c>
      <c r="G86" s="108">
        <v>4799895</v>
      </c>
      <c r="H86" s="108">
        <v>5000000</v>
      </c>
      <c r="I86" s="108">
        <f aca="true" t="shared" si="20" ref="I86:I94">H86*35%</f>
        <v>1750000</v>
      </c>
      <c r="J86" s="108">
        <f aca="true" t="shared" si="21" ref="J86:J95">H86*25%</f>
        <v>1250000</v>
      </c>
      <c r="K86" s="108">
        <f aca="true" t="shared" si="22" ref="K86:K94">H86*20%</f>
        <v>1000000</v>
      </c>
      <c r="L86" s="108">
        <f aca="true" t="shared" si="23" ref="L86:L94">H86*20%</f>
        <v>1000000</v>
      </c>
    </row>
    <row r="87" spans="1:12" ht="15">
      <c r="A87" s="1"/>
      <c r="B87" s="50" t="s">
        <v>442</v>
      </c>
      <c r="C87" s="66">
        <v>4121003</v>
      </c>
      <c r="D87" s="108">
        <v>0</v>
      </c>
      <c r="E87" s="108">
        <v>0</v>
      </c>
      <c r="F87" s="108">
        <v>0</v>
      </c>
      <c r="G87" s="108">
        <v>2537494</v>
      </c>
      <c r="H87" s="108">
        <v>1500000</v>
      </c>
      <c r="I87" s="108">
        <f t="shared" si="20"/>
        <v>525000</v>
      </c>
      <c r="J87" s="108">
        <f t="shared" si="21"/>
        <v>375000</v>
      </c>
      <c r="K87" s="108">
        <f t="shared" si="22"/>
        <v>300000</v>
      </c>
      <c r="L87" s="108">
        <f t="shared" si="23"/>
        <v>300000</v>
      </c>
    </row>
    <row r="88" spans="1:12" ht="15">
      <c r="A88" s="1"/>
      <c r="B88" s="50" t="s">
        <v>443</v>
      </c>
      <c r="C88" s="66">
        <v>4121004</v>
      </c>
      <c r="D88" s="108">
        <v>0</v>
      </c>
      <c r="E88" s="108">
        <v>0</v>
      </c>
      <c r="F88" s="108">
        <v>0</v>
      </c>
      <c r="G88" s="108">
        <v>1000000</v>
      </c>
      <c r="H88" s="108">
        <v>0</v>
      </c>
      <c r="I88" s="108">
        <f t="shared" si="20"/>
        <v>0</v>
      </c>
      <c r="J88" s="108">
        <f t="shared" si="21"/>
        <v>0</v>
      </c>
      <c r="K88" s="108">
        <f t="shared" si="22"/>
        <v>0</v>
      </c>
      <c r="L88" s="108">
        <f t="shared" si="23"/>
        <v>0</v>
      </c>
    </row>
    <row r="89" spans="1:12" ht="15">
      <c r="A89" s="1"/>
      <c r="B89" s="50" t="s">
        <v>444</v>
      </c>
      <c r="C89" s="39">
        <v>4121005</v>
      </c>
      <c r="D89" s="108">
        <v>600000</v>
      </c>
      <c r="E89" s="108">
        <v>0</v>
      </c>
      <c r="F89" s="132">
        <v>660000</v>
      </c>
      <c r="G89" s="108">
        <v>0</v>
      </c>
      <c r="H89" s="108">
        <v>0</v>
      </c>
      <c r="I89" s="108">
        <f t="shared" si="20"/>
        <v>0</v>
      </c>
      <c r="J89" s="108">
        <f t="shared" si="21"/>
        <v>0</v>
      </c>
      <c r="K89" s="108">
        <f t="shared" si="22"/>
        <v>0</v>
      </c>
      <c r="L89" s="108">
        <f t="shared" si="23"/>
        <v>0</v>
      </c>
    </row>
    <row r="90" spans="1:12" ht="15">
      <c r="A90" s="1"/>
      <c r="B90" s="50" t="s">
        <v>445</v>
      </c>
      <c r="C90" s="39">
        <v>4121006</v>
      </c>
      <c r="D90" s="108">
        <v>6050000</v>
      </c>
      <c r="E90" s="108">
        <v>0</v>
      </c>
      <c r="F90" s="108">
        <v>0</v>
      </c>
      <c r="G90" s="108">
        <v>0</v>
      </c>
      <c r="H90" s="108">
        <v>0</v>
      </c>
      <c r="I90" s="108">
        <f t="shared" si="20"/>
        <v>0</v>
      </c>
      <c r="J90" s="108">
        <f t="shared" si="21"/>
        <v>0</v>
      </c>
      <c r="K90" s="108">
        <f t="shared" si="22"/>
        <v>0</v>
      </c>
      <c r="L90" s="108">
        <f t="shared" si="23"/>
        <v>0</v>
      </c>
    </row>
    <row r="91" spans="1:12" ht="15">
      <c r="A91" s="1"/>
      <c r="B91" s="50" t="s">
        <v>446</v>
      </c>
      <c r="C91" s="39">
        <v>4121007</v>
      </c>
      <c r="D91" s="108">
        <v>0</v>
      </c>
      <c r="E91" s="108">
        <v>0</v>
      </c>
      <c r="F91" s="108">
        <v>0</v>
      </c>
      <c r="G91" s="108">
        <v>0</v>
      </c>
      <c r="H91" s="108">
        <v>0</v>
      </c>
      <c r="I91" s="108">
        <f t="shared" si="20"/>
        <v>0</v>
      </c>
      <c r="J91" s="108">
        <f t="shared" si="21"/>
        <v>0</v>
      </c>
      <c r="K91" s="108">
        <f t="shared" si="22"/>
        <v>0</v>
      </c>
      <c r="L91" s="108">
        <f t="shared" si="23"/>
        <v>0</v>
      </c>
    </row>
    <row r="92" spans="1:12" ht="15">
      <c r="A92" s="1"/>
      <c r="B92" s="50" t="s">
        <v>447</v>
      </c>
      <c r="C92" s="39">
        <v>4121008</v>
      </c>
      <c r="D92" s="108">
        <v>0</v>
      </c>
      <c r="E92" s="108">
        <v>0</v>
      </c>
      <c r="F92" s="108">
        <v>0</v>
      </c>
      <c r="G92" s="108">
        <v>0</v>
      </c>
      <c r="H92" s="108">
        <v>0</v>
      </c>
      <c r="I92" s="108">
        <f t="shared" si="20"/>
        <v>0</v>
      </c>
      <c r="J92" s="108">
        <f t="shared" si="21"/>
        <v>0</v>
      </c>
      <c r="K92" s="108">
        <f t="shared" si="22"/>
        <v>0</v>
      </c>
      <c r="L92" s="108">
        <f t="shared" si="23"/>
        <v>0</v>
      </c>
    </row>
    <row r="93" spans="1:12" ht="15">
      <c r="A93" s="1"/>
      <c r="B93" s="50" t="s">
        <v>448</v>
      </c>
      <c r="C93" s="39">
        <v>4121009</v>
      </c>
      <c r="D93" s="108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f t="shared" si="20"/>
        <v>0</v>
      </c>
      <c r="J93" s="108">
        <f t="shared" si="21"/>
        <v>0</v>
      </c>
      <c r="K93" s="108">
        <f t="shared" si="22"/>
        <v>0</v>
      </c>
      <c r="L93" s="108">
        <f t="shared" si="23"/>
        <v>0</v>
      </c>
    </row>
    <row r="94" spans="1:12" ht="15">
      <c r="A94" s="1"/>
      <c r="B94" s="50" t="s">
        <v>449</v>
      </c>
      <c r="C94" s="39">
        <v>4121010</v>
      </c>
      <c r="D94" s="108">
        <v>0</v>
      </c>
      <c r="E94" s="108">
        <v>0</v>
      </c>
      <c r="F94" s="108">
        <v>0</v>
      </c>
      <c r="G94" s="108">
        <v>0</v>
      </c>
      <c r="H94" s="108">
        <v>0</v>
      </c>
      <c r="I94" s="108">
        <f t="shared" si="20"/>
        <v>0</v>
      </c>
      <c r="J94" s="108">
        <f t="shared" si="21"/>
        <v>0</v>
      </c>
      <c r="K94" s="108">
        <f t="shared" si="22"/>
        <v>0</v>
      </c>
      <c r="L94" s="108">
        <f t="shared" si="23"/>
        <v>0</v>
      </c>
    </row>
    <row r="95" spans="1:18" s="102" customFormat="1" ht="15">
      <c r="A95" s="90"/>
      <c r="B95" s="103" t="s">
        <v>61</v>
      </c>
      <c r="C95" s="93"/>
      <c r="D95" s="126">
        <f>SUM(D85:D94)</f>
        <v>30150000</v>
      </c>
      <c r="E95" s="126">
        <f aca="true" t="shared" si="24" ref="E95:L95">SUM(E85:E94)</f>
        <v>6223256</v>
      </c>
      <c r="F95" s="194">
        <f t="shared" si="24"/>
        <v>1160000</v>
      </c>
      <c r="G95" s="126">
        <f t="shared" si="24"/>
        <v>8337389</v>
      </c>
      <c r="H95" s="126">
        <f t="shared" si="24"/>
        <v>6500000</v>
      </c>
      <c r="I95" s="126">
        <f t="shared" si="24"/>
        <v>2275000</v>
      </c>
      <c r="J95" s="197">
        <f t="shared" si="21"/>
        <v>1625000</v>
      </c>
      <c r="K95" s="126">
        <f t="shared" si="24"/>
        <v>1300000</v>
      </c>
      <c r="L95" s="126">
        <f t="shared" si="24"/>
        <v>1300000</v>
      </c>
      <c r="M95" s="105"/>
      <c r="N95" s="105"/>
      <c r="O95" s="105"/>
      <c r="P95" s="105"/>
      <c r="Q95" s="105"/>
      <c r="R95" s="105"/>
    </row>
    <row r="96" spans="1:12" ht="15">
      <c r="A96" s="1">
        <v>2.2</v>
      </c>
      <c r="B96" s="61" t="s">
        <v>134</v>
      </c>
      <c r="C96" s="66"/>
      <c r="D96" s="29"/>
      <c r="E96" s="29"/>
      <c r="F96" s="114"/>
      <c r="G96" s="60"/>
      <c r="H96" s="29"/>
      <c r="I96" s="60"/>
      <c r="J96" s="29"/>
      <c r="K96" s="29"/>
      <c r="L96" s="29"/>
    </row>
    <row r="97" spans="1:12" ht="15">
      <c r="A97" s="1"/>
      <c r="B97" s="28" t="s">
        <v>440</v>
      </c>
      <c r="C97" s="66">
        <v>4122001</v>
      </c>
      <c r="D97" s="108">
        <v>0</v>
      </c>
      <c r="E97" s="108">
        <v>0</v>
      </c>
      <c r="F97" s="108">
        <v>0</v>
      </c>
      <c r="G97" s="108">
        <v>0</v>
      </c>
      <c r="H97" s="108">
        <v>0</v>
      </c>
      <c r="I97" s="108">
        <f>H97*35%</f>
        <v>0</v>
      </c>
      <c r="J97" s="108">
        <f>H97*25%</f>
        <v>0</v>
      </c>
      <c r="K97" s="108">
        <f>H97*20%</f>
        <v>0</v>
      </c>
      <c r="L97" s="108">
        <f>H97*20%</f>
        <v>0</v>
      </c>
    </row>
    <row r="98" spans="1:12" ht="15">
      <c r="A98" s="1"/>
      <c r="B98" s="50" t="s">
        <v>441</v>
      </c>
      <c r="C98" s="66">
        <v>4122002</v>
      </c>
      <c r="D98" s="108">
        <v>0</v>
      </c>
      <c r="E98" s="108">
        <v>145726</v>
      </c>
      <c r="F98" s="108">
        <v>0</v>
      </c>
      <c r="G98" s="108">
        <v>4474615</v>
      </c>
      <c r="H98" s="108">
        <v>0</v>
      </c>
      <c r="I98" s="108">
        <f aca="true" t="shared" si="25" ref="I98:I106">H98*35%</f>
        <v>0</v>
      </c>
      <c r="J98" s="108">
        <f aca="true" t="shared" si="26" ref="J98:J106">H98*25%</f>
        <v>0</v>
      </c>
      <c r="K98" s="108">
        <f aca="true" t="shared" si="27" ref="K98:K106">H98*20%</f>
        <v>0</v>
      </c>
      <c r="L98" s="108">
        <f aca="true" t="shared" si="28" ref="L98:L106">H98*20%</f>
        <v>0</v>
      </c>
    </row>
    <row r="99" spans="1:12" ht="15">
      <c r="A99" s="1"/>
      <c r="B99" s="50" t="s">
        <v>442</v>
      </c>
      <c r="C99" s="66">
        <v>4122003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f t="shared" si="25"/>
        <v>0</v>
      </c>
      <c r="J99" s="108">
        <f t="shared" si="26"/>
        <v>0</v>
      </c>
      <c r="K99" s="108">
        <f t="shared" si="27"/>
        <v>0</v>
      </c>
      <c r="L99" s="108">
        <f t="shared" si="28"/>
        <v>0</v>
      </c>
    </row>
    <row r="100" spans="1:12" ht="15">
      <c r="A100" s="1"/>
      <c r="B100" s="50" t="s">
        <v>443</v>
      </c>
      <c r="C100" s="66">
        <v>4122004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f t="shared" si="25"/>
        <v>0</v>
      </c>
      <c r="J100" s="108">
        <f t="shared" si="26"/>
        <v>0</v>
      </c>
      <c r="K100" s="108">
        <f t="shared" si="27"/>
        <v>0</v>
      </c>
      <c r="L100" s="108">
        <f t="shared" si="28"/>
        <v>0</v>
      </c>
    </row>
    <row r="101" spans="1:12" ht="15">
      <c r="A101" s="1"/>
      <c r="B101" s="50" t="s">
        <v>444</v>
      </c>
      <c r="C101" s="39">
        <v>4122005</v>
      </c>
      <c r="D101" s="108">
        <v>0</v>
      </c>
      <c r="E101" s="108">
        <v>0</v>
      </c>
      <c r="F101" s="132">
        <v>500000</v>
      </c>
      <c r="G101" s="108">
        <v>475000</v>
      </c>
      <c r="H101" s="108">
        <v>0</v>
      </c>
      <c r="I101" s="108">
        <f t="shared" si="25"/>
        <v>0</v>
      </c>
      <c r="J101" s="108">
        <f t="shared" si="26"/>
        <v>0</v>
      </c>
      <c r="K101" s="108">
        <f t="shared" si="27"/>
        <v>0</v>
      </c>
      <c r="L101" s="108">
        <f t="shared" si="28"/>
        <v>0</v>
      </c>
    </row>
    <row r="102" spans="1:12" ht="15">
      <c r="A102" s="1"/>
      <c r="B102" s="50" t="s">
        <v>445</v>
      </c>
      <c r="C102" s="39">
        <v>4122006</v>
      </c>
      <c r="D102" s="108">
        <v>0</v>
      </c>
      <c r="E102" s="108">
        <v>0</v>
      </c>
      <c r="F102" s="132">
        <v>90000</v>
      </c>
      <c r="G102" s="108">
        <v>0</v>
      </c>
      <c r="H102" s="108">
        <v>0</v>
      </c>
      <c r="I102" s="108">
        <f t="shared" si="25"/>
        <v>0</v>
      </c>
      <c r="J102" s="108">
        <f t="shared" si="26"/>
        <v>0</v>
      </c>
      <c r="K102" s="108">
        <f t="shared" si="27"/>
        <v>0</v>
      </c>
      <c r="L102" s="108">
        <f t="shared" si="28"/>
        <v>0</v>
      </c>
    </row>
    <row r="103" spans="1:12" ht="15">
      <c r="A103" s="1"/>
      <c r="B103" s="50" t="s">
        <v>446</v>
      </c>
      <c r="C103" s="39">
        <v>4122007</v>
      </c>
      <c r="D103" s="108">
        <v>3000000</v>
      </c>
      <c r="E103" s="108">
        <v>3952550</v>
      </c>
      <c r="F103" s="108">
        <v>0</v>
      </c>
      <c r="G103" s="108">
        <v>0</v>
      </c>
      <c r="H103" s="108">
        <v>0</v>
      </c>
      <c r="I103" s="108">
        <f t="shared" si="25"/>
        <v>0</v>
      </c>
      <c r="J103" s="108">
        <f t="shared" si="26"/>
        <v>0</v>
      </c>
      <c r="K103" s="108">
        <f t="shared" si="27"/>
        <v>0</v>
      </c>
      <c r="L103" s="108">
        <f t="shared" si="28"/>
        <v>0</v>
      </c>
    </row>
    <row r="104" spans="1:12" ht="15">
      <c r="A104" s="1"/>
      <c r="B104" s="50" t="s">
        <v>447</v>
      </c>
      <c r="C104" s="39">
        <v>4122008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f t="shared" si="25"/>
        <v>0</v>
      </c>
      <c r="J104" s="108">
        <f t="shared" si="26"/>
        <v>0</v>
      </c>
      <c r="K104" s="108">
        <f t="shared" si="27"/>
        <v>0</v>
      </c>
      <c r="L104" s="108">
        <f t="shared" si="28"/>
        <v>0</v>
      </c>
    </row>
    <row r="105" spans="1:12" ht="15">
      <c r="A105" s="1"/>
      <c r="B105" s="50" t="s">
        <v>448</v>
      </c>
      <c r="C105" s="39">
        <v>4122009</v>
      </c>
      <c r="D105" s="108">
        <v>0</v>
      </c>
      <c r="E105" s="108">
        <v>0</v>
      </c>
      <c r="F105" s="108">
        <v>0</v>
      </c>
      <c r="G105" s="108">
        <v>0</v>
      </c>
      <c r="H105" s="108">
        <v>0</v>
      </c>
      <c r="I105" s="108">
        <f t="shared" si="25"/>
        <v>0</v>
      </c>
      <c r="J105" s="108">
        <f t="shared" si="26"/>
        <v>0</v>
      </c>
      <c r="K105" s="108">
        <f t="shared" si="27"/>
        <v>0</v>
      </c>
      <c r="L105" s="108">
        <f t="shared" si="28"/>
        <v>0</v>
      </c>
    </row>
    <row r="106" spans="1:12" ht="15">
      <c r="A106" s="1"/>
      <c r="B106" s="50" t="s">
        <v>449</v>
      </c>
      <c r="C106" s="39">
        <v>4122010</v>
      </c>
      <c r="D106" s="108">
        <v>0</v>
      </c>
      <c r="E106" s="108">
        <v>0</v>
      </c>
      <c r="F106" s="108">
        <v>0</v>
      </c>
      <c r="G106" s="108">
        <v>0</v>
      </c>
      <c r="H106" s="108">
        <v>0</v>
      </c>
      <c r="I106" s="108">
        <f t="shared" si="25"/>
        <v>0</v>
      </c>
      <c r="J106" s="108">
        <f t="shared" si="26"/>
        <v>0</v>
      </c>
      <c r="K106" s="108">
        <f t="shared" si="27"/>
        <v>0</v>
      </c>
      <c r="L106" s="108">
        <f t="shared" si="28"/>
        <v>0</v>
      </c>
    </row>
    <row r="107" spans="1:18" s="102" customFormat="1" ht="15">
      <c r="A107" s="90"/>
      <c r="B107" s="103" t="s">
        <v>61</v>
      </c>
      <c r="C107" s="93"/>
      <c r="D107" s="126">
        <f>SUM(D97:D106)</f>
        <v>3000000</v>
      </c>
      <c r="E107" s="126">
        <f>SUM(E97:E106)</f>
        <v>4098276</v>
      </c>
      <c r="F107" s="194">
        <f aca="true" t="shared" si="29" ref="F107:L107">SUM(F97:F106)</f>
        <v>590000</v>
      </c>
      <c r="G107" s="126">
        <f t="shared" si="29"/>
        <v>4949615</v>
      </c>
      <c r="H107" s="126">
        <f t="shared" si="29"/>
        <v>0</v>
      </c>
      <c r="I107" s="126">
        <f t="shared" si="29"/>
        <v>0</v>
      </c>
      <c r="J107" s="126">
        <f t="shared" si="29"/>
        <v>0</v>
      </c>
      <c r="K107" s="126">
        <f t="shared" si="29"/>
        <v>0</v>
      </c>
      <c r="L107" s="126">
        <f t="shared" si="29"/>
        <v>0</v>
      </c>
      <c r="M107" s="105"/>
      <c r="N107" s="105"/>
      <c r="O107" s="105"/>
      <c r="P107" s="105"/>
      <c r="Q107" s="105"/>
      <c r="R107" s="105"/>
    </row>
    <row r="108" spans="1:12" ht="15">
      <c r="A108" s="1">
        <v>2.3</v>
      </c>
      <c r="B108" s="61" t="s">
        <v>135</v>
      </c>
      <c r="C108" s="66"/>
      <c r="D108" s="29"/>
      <c r="E108" s="29"/>
      <c r="F108" s="114"/>
      <c r="G108" s="60"/>
      <c r="H108" s="29"/>
      <c r="I108" s="60"/>
      <c r="J108" s="29"/>
      <c r="K108" s="29"/>
      <c r="L108" s="29"/>
    </row>
    <row r="109" spans="1:12" ht="15">
      <c r="A109" s="1"/>
      <c r="B109" s="28" t="s">
        <v>440</v>
      </c>
      <c r="C109" s="66">
        <v>4123001</v>
      </c>
      <c r="D109" s="108">
        <v>0</v>
      </c>
      <c r="E109" s="108">
        <v>0</v>
      </c>
      <c r="F109" s="108">
        <v>0</v>
      </c>
      <c r="G109" s="108">
        <v>5811828</v>
      </c>
      <c r="H109" s="108">
        <v>0</v>
      </c>
      <c r="I109" s="108">
        <f>H109*35%</f>
        <v>0</v>
      </c>
      <c r="J109" s="108">
        <f>H109*25%</f>
        <v>0</v>
      </c>
      <c r="K109" s="108">
        <f>H109*20%</f>
        <v>0</v>
      </c>
      <c r="L109" s="108">
        <f>H109*20%</f>
        <v>0</v>
      </c>
    </row>
    <row r="110" spans="1:12" ht="15">
      <c r="A110" s="1"/>
      <c r="B110" s="50" t="s">
        <v>441</v>
      </c>
      <c r="C110" s="66">
        <v>4123002</v>
      </c>
      <c r="D110" s="108">
        <v>0</v>
      </c>
      <c r="E110" s="108">
        <v>0</v>
      </c>
      <c r="F110" s="108">
        <v>0</v>
      </c>
      <c r="G110" s="108">
        <v>1451751</v>
      </c>
      <c r="H110" s="108">
        <v>0</v>
      </c>
      <c r="I110" s="108">
        <f aca="true" t="shared" si="30" ref="I110:I118">H110*35%</f>
        <v>0</v>
      </c>
      <c r="J110" s="108">
        <f aca="true" t="shared" si="31" ref="J110:J118">H110*25%</f>
        <v>0</v>
      </c>
      <c r="K110" s="108">
        <f aca="true" t="shared" si="32" ref="K110:K118">H110*20%</f>
        <v>0</v>
      </c>
      <c r="L110" s="108">
        <f aca="true" t="shared" si="33" ref="L110:L118">H110*20%</f>
        <v>0</v>
      </c>
    </row>
    <row r="111" spans="1:12" ht="15">
      <c r="A111" s="1"/>
      <c r="B111" s="50" t="s">
        <v>442</v>
      </c>
      <c r="C111" s="66">
        <v>4123003</v>
      </c>
      <c r="D111" s="108">
        <v>4630000</v>
      </c>
      <c r="E111" s="108">
        <v>0</v>
      </c>
      <c r="F111" s="132">
        <v>500000</v>
      </c>
      <c r="G111" s="108">
        <v>1191644</v>
      </c>
      <c r="H111" s="108">
        <v>0</v>
      </c>
      <c r="I111" s="108">
        <f t="shared" si="30"/>
        <v>0</v>
      </c>
      <c r="J111" s="108">
        <f t="shared" si="31"/>
        <v>0</v>
      </c>
      <c r="K111" s="108">
        <f t="shared" si="32"/>
        <v>0</v>
      </c>
      <c r="L111" s="108">
        <f t="shared" si="33"/>
        <v>0</v>
      </c>
    </row>
    <row r="112" spans="1:12" ht="15">
      <c r="A112" s="1"/>
      <c r="B112" s="50" t="s">
        <v>443</v>
      </c>
      <c r="C112" s="66">
        <v>4123004</v>
      </c>
      <c r="D112" s="108">
        <v>1100000</v>
      </c>
      <c r="E112" s="108">
        <v>0</v>
      </c>
      <c r="F112" s="132">
        <v>500000</v>
      </c>
      <c r="G112" s="108">
        <v>0</v>
      </c>
      <c r="H112" s="108">
        <v>0</v>
      </c>
      <c r="I112" s="108">
        <f t="shared" si="30"/>
        <v>0</v>
      </c>
      <c r="J112" s="108">
        <f t="shared" si="31"/>
        <v>0</v>
      </c>
      <c r="K112" s="108">
        <f t="shared" si="32"/>
        <v>0</v>
      </c>
      <c r="L112" s="108">
        <f t="shared" si="33"/>
        <v>0</v>
      </c>
    </row>
    <row r="113" spans="1:12" ht="15">
      <c r="A113" s="1"/>
      <c r="B113" s="50" t="s">
        <v>444</v>
      </c>
      <c r="C113" s="39">
        <v>4123005</v>
      </c>
      <c r="D113" s="108">
        <v>0</v>
      </c>
      <c r="E113" s="108">
        <v>0</v>
      </c>
      <c r="F113" s="108">
        <v>0</v>
      </c>
      <c r="G113" s="108">
        <v>0</v>
      </c>
      <c r="H113" s="108">
        <v>0</v>
      </c>
      <c r="I113" s="108">
        <f t="shared" si="30"/>
        <v>0</v>
      </c>
      <c r="J113" s="108">
        <f t="shared" si="31"/>
        <v>0</v>
      </c>
      <c r="K113" s="108">
        <f t="shared" si="32"/>
        <v>0</v>
      </c>
      <c r="L113" s="108">
        <f t="shared" si="33"/>
        <v>0</v>
      </c>
    </row>
    <row r="114" spans="1:12" ht="15">
      <c r="A114" s="1"/>
      <c r="B114" s="50" t="s">
        <v>445</v>
      </c>
      <c r="C114" s="39">
        <v>4123006</v>
      </c>
      <c r="D114" s="108">
        <v>0</v>
      </c>
      <c r="E114" s="108">
        <v>0</v>
      </c>
      <c r="F114" s="108">
        <v>0</v>
      </c>
      <c r="G114" s="108">
        <v>0</v>
      </c>
      <c r="H114" s="108">
        <v>0</v>
      </c>
      <c r="I114" s="108">
        <f t="shared" si="30"/>
        <v>0</v>
      </c>
      <c r="J114" s="108">
        <f t="shared" si="31"/>
        <v>0</v>
      </c>
      <c r="K114" s="108">
        <f t="shared" si="32"/>
        <v>0</v>
      </c>
      <c r="L114" s="108">
        <f t="shared" si="33"/>
        <v>0</v>
      </c>
    </row>
    <row r="115" spans="1:12" ht="15">
      <c r="A115" s="1"/>
      <c r="B115" s="50" t="s">
        <v>446</v>
      </c>
      <c r="C115" s="39">
        <v>4123007</v>
      </c>
      <c r="D115" s="108">
        <v>0</v>
      </c>
      <c r="E115" s="108">
        <v>0</v>
      </c>
      <c r="F115" s="108">
        <v>0</v>
      </c>
      <c r="G115" s="108">
        <v>0</v>
      </c>
      <c r="H115" s="108">
        <v>0</v>
      </c>
      <c r="I115" s="108">
        <f t="shared" si="30"/>
        <v>0</v>
      </c>
      <c r="J115" s="108">
        <f t="shared" si="31"/>
        <v>0</v>
      </c>
      <c r="K115" s="108">
        <f t="shared" si="32"/>
        <v>0</v>
      </c>
      <c r="L115" s="108">
        <f t="shared" si="33"/>
        <v>0</v>
      </c>
    </row>
    <row r="116" spans="1:12" ht="15">
      <c r="A116" s="1"/>
      <c r="B116" s="50" t="s">
        <v>447</v>
      </c>
      <c r="C116" s="39">
        <v>4123008</v>
      </c>
      <c r="D116" s="108">
        <v>0</v>
      </c>
      <c r="E116" s="108">
        <v>0</v>
      </c>
      <c r="F116" s="108">
        <v>0</v>
      </c>
      <c r="G116" s="108">
        <v>0</v>
      </c>
      <c r="H116" s="108">
        <v>0</v>
      </c>
      <c r="I116" s="108">
        <f t="shared" si="30"/>
        <v>0</v>
      </c>
      <c r="J116" s="108">
        <f t="shared" si="31"/>
        <v>0</v>
      </c>
      <c r="K116" s="108">
        <f t="shared" si="32"/>
        <v>0</v>
      </c>
      <c r="L116" s="108">
        <f t="shared" si="33"/>
        <v>0</v>
      </c>
    </row>
    <row r="117" spans="1:12" ht="15">
      <c r="A117" s="1"/>
      <c r="B117" s="50" t="s">
        <v>448</v>
      </c>
      <c r="C117" s="39">
        <v>4123009</v>
      </c>
      <c r="D117" s="108">
        <v>0</v>
      </c>
      <c r="E117" s="108">
        <v>0</v>
      </c>
      <c r="F117" s="108">
        <v>0</v>
      </c>
      <c r="G117" s="108">
        <v>0</v>
      </c>
      <c r="H117" s="108">
        <v>0</v>
      </c>
      <c r="I117" s="108">
        <f t="shared" si="30"/>
        <v>0</v>
      </c>
      <c r="J117" s="108">
        <f t="shared" si="31"/>
        <v>0</v>
      </c>
      <c r="K117" s="108">
        <f t="shared" si="32"/>
        <v>0</v>
      </c>
      <c r="L117" s="108">
        <f t="shared" si="33"/>
        <v>0</v>
      </c>
    </row>
    <row r="118" spans="1:12" ht="15">
      <c r="A118" s="1"/>
      <c r="B118" s="50" t="s">
        <v>449</v>
      </c>
      <c r="C118" s="39">
        <v>4123010</v>
      </c>
      <c r="D118" s="108">
        <v>0</v>
      </c>
      <c r="E118" s="108">
        <v>0</v>
      </c>
      <c r="F118" s="108">
        <v>0</v>
      </c>
      <c r="G118" s="108">
        <v>4834635</v>
      </c>
      <c r="H118" s="108">
        <v>0</v>
      </c>
      <c r="I118" s="108">
        <f t="shared" si="30"/>
        <v>0</v>
      </c>
      <c r="J118" s="108">
        <f t="shared" si="31"/>
        <v>0</v>
      </c>
      <c r="K118" s="108">
        <f t="shared" si="32"/>
        <v>0</v>
      </c>
      <c r="L118" s="108">
        <f t="shared" si="33"/>
        <v>0</v>
      </c>
    </row>
    <row r="119" spans="1:18" s="102" customFormat="1" ht="15">
      <c r="A119" s="90"/>
      <c r="B119" s="103" t="s">
        <v>61</v>
      </c>
      <c r="C119" s="93"/>
      <c r="D119" s="126">
        <f>SUM(D109:D118)</f>
        <v>5730000</v>
      </c>
      <c r="E119" s="126">
        <f aca="true" t="shared" si="34" ref="E119:L119">SUM(E109:E118)</f>
        <v>0</v>
      </c>
      <c r="F119" s="194">
        <f t="shared" si="34"/>
        <v>1000000</v>
      </c>
      <c r="G119" s="126">
        <f t="shared" si="34"/>
        <v>13289858</v>
      </c>
      <c r="H119" s="126">
        <f t="shared" si="34"/>
        <v>0</v>
      </c>
      <c r="I119" s="126">
        <f t="shared" si="34"/>
        <v>0</v>
      </c>
      <c r="J119" s="126">
        <f t="shared" si="34"/>
        <v>0</v>
      </c>
      <c r="K119" s="126">
        <f t="shared" si="34"/>
        <v>0</v>
      </c>
      <c r="L119" s="126">
        <f t="shared" si="34"/>
        <v>0</v>
      </c>
      <c r="M119" s="105"/>
      <c r="N119" s="105"/>
      <c r="O119" s="105"/>
      <c r="P119" s="105"/>
      <c r="Q119" s="105"/>
      <c r="R119" s="105"/>
    </row>
    <row r="120" spans="1:12" ht="15">
      <c r="A120" s="1">
        <v>2.4</v>
      </c>
      <c r="B120" s="61" t="s">
        <v>136</v>
      </c>
      <c r="C120" s="71"/>
      <c r="D120" s="29"/>
      <c r="E120" s="29"/>
      <c r="F120" s="114"/>
      <c r="G120" s="60"/>
      <c r="H120" s="29"/>
      <c r="I120" s="60"/>
      <c r="J120" s="29"/>
      <c r="K120" s="29"/>
      <c r="L120" s="29"/>
    </row>
    <row r="121" spans="1:12" ht="15">
      <c r="A121" s="1"/>
      <c r="B121" s="28" t="s">
        <v>440</v>
      </c>
      <c r="C121" s="66">
        <v>4124001</v>
      </c>
      <c r="D121" s="108">
        <v>0</v>
      </c>
      <c r="E121" s="108">
        <v>0</v>
      </c>
      <c r="F121" s="108">
        <v>0</v>
      </c>
      <c r="G121" s="108">
        <v>0</v>
      </c>
      <c r="H121" s="108">
        <v>0</v>
      </c>
      <c r="I121" s="108">
        <f>H121*35%</f>
        <v>0</v>
      </c>
      <c r="J121" s="108">
        <f>H121*25%</f>
        <v>0</v>
      </c>
      <c r="K121" s="108">
        <f>H121*20%</f>
        <v>0</v>
      </c>
      <c r="L121" s="108">
        <f>H121*20%</f>
        <v>0</v>
      </c>
    </row>
    <row r="122" spans="1:12" ht="15">
      <c r="A122" s="1"/>
      <c r="B122" s="50" t="s">
        <v>441</v>
      </c>
      <c r="C122" s="66">
        <v>4124002</v>
      </c>
      <c r="D122" s="108">
        <v>0</v>
      </c>
      <c r="E122" s="108">
        <v>0</v>
      </c>
      <c r="F122" s="108">
        <v>0</v>
      </c>
      <c r="G122" s="108">
        <v>0</v>
      </c>
      <c r="H122" s="108">
        <v>0</v>
      </c>
      <c r="I122" s="108">
        <f aca="true" t="shared" si="35" ref="I122:I130">H122*35%</f>
        <v>0</v>
      </c>
      <c r="J122" s="108">
        <f aca="true" t="shared" si="36" ref="J122:J130">H122*25%</f>
        <v>0</v>
      </c>
      <c r="K122" s="108">
        <f aca="true" t="shared" si="37" ref="K122:K130">H122*20%</f>
        <v>0</v>
      </c>
      <c r="L122" s="108">
        <f aca="true" t="shared" si="38" ref="L122:L130">H122*20%</f>
        <v>0</v>
      </c>
    </row>
    <row r="123" spans="1:12" ht="15">
      <c r="A123" s="1"/>
      <c r="B123" s="50" t="s">
        <v>442</v>
      </c>
      <c r="C123" s="66">
        <v>4124003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  <c r="I123" s="108">
        <f t="shared" si="35"/>
        <v>0</v>
      </c>
      <c r="J123" s="108">
        <f t="shared" si="36"/>
        <v>0</v>
      </c>
      <c r="K123" s="108">
        <f t="shared" si="37"/>
        <v>0</v>
      </c>
      <c r="L123" s="108">
        <f t="shared" si="38"/>
        <v>0</v>
      </c>
    </row>
    <row r="124" spans="1:12" ht="15">
      <c r="A124" s="1"/>
      <c r="B124" s="50" t="s">
        <v>443</v>
      </c>
      <c r="C124" s="66">
        <v>4124004</v>
      </c>
      <c r="D124" s="108">
        <v>0</v>
      </c>
      <c r="E124" s="108">
        <v>0</v>
      </c>
      <c r="F124" s="108">
        <v>0</v>
      </c>
      <c r="G124" s="108">
        <v>0</v>
      </c>
      <c r="H124" s="108">
        <v>0</v>
      </c>
      <c r="I124" s="108">
        <f t="shared" si="35"/>
        <v>0</v>
      </c>
      <c r="J124" s="108">
        <f t="shared" si="36"/>
        <v>0</v>
      </c>
      <c r="K124" s="108">
        <f t="shared" si="37"/>
        <v>0</v>
      </c>
      <c r="L124" s="108">
        <f t="shared" si="38"/>
        <v>0</v>
      </c>
    </row>
    <row r="125" spans="1:12" ht="15">
      <c r="A125" s="1"/>
      <c r="B125" s="50" t="s">
        <v>444</v>
      </c>
      <c r="C125" s="39">
        <v>4124005</v>
      </c>
      <c r="D125" s="108">
        <v>0</v>
      </c>
      <c r="E125" s="108">
        <v>0</v>
      </c>
      <c r="F125" s="108">
        <v>0</v>
      </c>
      <c r="G125" s="108">
        <v>0</v>
      </c>
      <c r="H125" s="108">
        <v>0</v>
      </c>
      <c r="I125" s="108">
        <f t="shared" si="35"/>
        <v>0</v>
      </c>
      <c r="J125" s="108">
        <f t="shared" si="36"/>
        <v>0</v>
      </c>
      <c r="K125" s="108">
        <f t="shared" si="37"/>
        <v>0</v>
      </c>
      <c r="L125" s="108">
        <f t="shared" si="38"/>
        <v>0</v>
      </c>
    </row>
    <row r="126" spans="1:12" ht="15">
      <c r="A126" s="1"/>
      <c r="B126" s="50" t="s">
        <v>445</v>
      </c>
      <c r="C126" s="39">
        <v>4124006</v>
      </c>
      <c r="D126" s="108">
        <v>0</v>
      </c>
      <c r="E126" s="108">
        <v>0</v>
      </c>
      <c r="F126" s="108">
        <v>0</v>
      </c>
      <c r="G126" s="108">
        <v>0</v>
      </c>
      <c r="H126" s="108">
        <v>0</v>
      </c>
      <c r="I126" s="108">
        <f t="shared" si="35"/>
        <v>0</v>
      </c>
      <c r="J126" s="108">
        <f t="shared" si="36"/>
        <v>0</v>
      </c>
      <c r="K126" s="108">
        <f t="shared" si="37"/>
        <v>0</v>
      </c>
      <c r="L126" s="108">
        <f t="shared" si="38"/>
        <v>0</v>
      </c>
    </row>
    <row r="127" spans="1:12" ht="15">
      <c r="A127" s="1"/>
      <c r="B127" s="50" t="s">
        <v>446</v>
      </c>
      <c r="C127" s="39">
        <v>4124007</v>
      </c>
      <c r="D127" s="108">
        <v>0</v>
      </c>
      <c r="E127" s="108">
        <v>0</v>
      </c>
      <c r="F127" s="108">
        <v>0</v>
      </c>
      <c r="G127" s="108">
        <v>0</v>
      </c>
      <c r="H127" s="108">
        <v>0</v>
      </c>
      <c r="I127" s="108">
        <f t="shared" si="35"/>
        <v>0</v>
      </c>
      <c r="J127" s="108">
        <f t="shared" si="36"/>
        <v>0</v>
      </c>
      <c r="K127" s="108">
        <f t="shared" si="37"/>
        <v>0</v>
      </c>
      <c r="L127" s="108">
        <f t="shared" si="38"/>
        <v>0</v>
      </c>
    </row>
    <row r="128" spans="1:12" ht="15">
      <c r="A128" s="1"/>
      <c r="B128" s="50" t="s">
        <v>447</v>
      </c>
      <c r="C128" s="39">
        <v>4124008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f t="shared" si="35"/>
        <v>0</v>
      </c>
      <c r="J128" s="108">
        <f t="shared" si="36"/>
        <v>0</v>
      </c>
      <c r="K128" s="108">
        <f t="shared" si="37"/>
        <v>0</v>
      </c>
      <c r="L128" s="108">
        <f t="shared" si="38"/>
        <v>0</v>
      </c>
    </row>
    <row r="129" spans="1:12" ht="15">
      <c r="A129" s="1"/>
      <c r="B129" s="50" t="s">
        <v>448</v>
      </c>
      <c r="C129" s="39">
        <v>4124009</v>
      </c>
      <c r="D129" s="108">
        <v>0</v>
      </c>
      <c r="E129" s="108">
        <v>0</v>
      </c>
      <c r="F129" s="108">
        <v>0</v>
      </c>
      <c r="G129" s="108">
        <v>0</v>
      </c>
      <c r="H129" s="108">
        <v>0</v>
      </c>
      <c r="I129" s="108">
        <f t="shared" si="35"/>
        <v>0</v>
      </c>
      <c r="J129" s="108">
        <f t="shared" si="36"/>
        <v>0</v>
      </c>
      <c r="K129" s="108">
        <f t="shared" si="37"/>
        <v>0</v>
      </c>
      <c r="L129" s="108">
        <f t="shared" si="38"/>
        <v>0</v>
      </c>
    </row>
    <row r="130" spans="1:12" ht="15">
      <c r="A130" s="1"/>
      <c r="B130" s="50" t="s">
        <v>449</v>
      </c>
      <c r="C130" s="39">
        <v>4124010</v>
      </c>
      <c r="D130" s="108">
        <v>0</v>
      </c>
      <c r="E130" s="108">
        <v>0</v>
      </c>
      <c r="F130" s="108">
        <v>0</v>
      </c>
      <c r="G130" s="108">
        <v>0</v>
      </c>
      <c r="H130" s="108">
        <v>0</v>
      </c>
      <c r="I130" s="108">
        <f t="shared" si="35"/>
        <v>0</v>
      </c>
      <c r="J130" s="108">
        <f t="shared" si="36"/>
        <v>0</v>
      </c>
      <c r="K130" s="108">
        <f t="shared" si="37"/>
        <v>0</v>
      </c>
      <c r="L130" s="108">
        <f t="shared" si="38"/>
        <v>0</v>
      </c>
    </row>
    <row r="131" spans="1:18" s="102" customFormat="1" ht="15">
      <c r="A131" s="90"/>
      <c r="B131" s="103" t="s">
        <v>61</v>
      </c>
      <c r="C131" s="93"/>
      <c r="D131" s="126">
        <f>SUM(D121:D130)</f>
        <v>0</v>
      </c>
      <c r="E131" s="126">
        <f aca="true" t="shared" si="39" ref="E131:L131">SUM(E121:E130)</f>
        <v>0</v>
      </c>
      <c r="F131" s="194">
        <f t="shared" si="39"/>
        <v>0</v>
      </c>
      <c r="G131" s="126">
        <f t="shared" si="39"/>
        <v>0</v>
      </c>
      <c r="H131" s="126">
        <f t="shared" si="39"/>
        <v>0</v>
      </c>
      <c r="I131" s="126">
        <f t="shared" si="39"/>
        <v>0</v>
      </c>
      <c r="J131" s="126">
        <f t="shared" si="39"/>
        <v>0</v>
      </c>
      <c r="K131" s="126">
        <f t="shared" si="39"/>
        <v>0</v>
      </c>
      <c r="L131" s="126">
        <f t="shared" si="39"/>
        <v>0</v>
      </c>
      <c r="M131" s="105"/>
      <c r="N131" s="105"/>
      <c r="O131" s="105"/>
      <c r="P131" s="105"/>
      <c r="Q131" s="105"/>
      <c r="R131" s="105"/>
    </row>
    <row r="132" spans="1:12" ht="15">
      <c r="A132" s="172"/>
      <c r="B132" s="180" t="s">
        <v>137</v>
      </c>
      <c r="C132" s="169"/>
      <c r="D132" s="167">
        <f>D95+D107+D119+D131</f>
        <v>38880000</v>
      </c>
      <c r="E132" s="167">
        <f aca="true" t="shared" si="40" ref="E132:L132">E95+E107+E119+E131</f>
        <v>10321532</v>
      </c>
      <c r="F132" s="168">
        <f t="shared" si="40"/>
        <v>2750000</v>
      </c>
      <c r="G132" s="167">
        <f t="shared" si="40"/>
        <v>26576862</v>
      </c>
      <c r="H132" s="167">
        <f t="shared" si="40"/>
        <v>6500000</v>
      </c>
      <c r="I132" s="167">
        <f t="shared" si="40"/>
        <v>2275000</v>
      </c>
      <c r="J132" s="167">
        <f t="shared" si="40"/>
        <v>1625000</v>
      </c>
      <c r="K132" s="167">
        <f t="shared" si="40"/>
        <v>1300000</v>
      </c>
      <c r="L132" s="167">
        <f t="shared" si="40"/>
        <v>1300000</v>
      </c>
    </row>
    <row r="133" spans="1:12" ht="15">
      <c r="A133" s="1">
        <v>3</v>
      </c>
      <c r="B133" s="19" t="s">
        <v>138</v>
      </c>
      <c r="C133" s="66"/>
      <c r="D133" s="29"/>
      <c r="E133" s="29"/>
      <c r="F133" s="114"/>
      <c r="G133" s="60"/>
      <c r="H133" s="29"/>
      <c r="I133" s="60"/>
      <c r="J133" s="29"/>
      <c r="K133" s="29"/>
      <c r="L133" s="29"/>
    </row>
    <row r="134" spans="1:12" ht="15">
      <c r="A134" s="1"/>
      <c r="B134" s="50" t="s">
        <v>139</v>
      </c>
      <c r="C134" s="67">
        <v>4201000</v>
      </c>
      <c r="D134" s="108">
        <v>0</v>
      </c>
      <c r="E134" s="108">
        <v>0</v>
      </c>
      <c r="F134" s="108">
        <v>0</v>
      </c>
      <c r="G134" s="108">
        <v>0</v>
      </c>
      <c r="H134" s="108">
        <v>0</v>
      </c>
      <c r="I134" s="108">
        <v>0</v>
      </c>
      <c r="J134" s="108">
        <v>0</v>
      </c>
      <c r="K134" s="108">
        <v>0</v>
      </c>
      <c r="L134" s="108">
        <v>0</v>
      </c>
    </row>
    <row r="135" spans="1:18" s="102" customFormat="1" ht="15">
      <c r="A135" s="90"/>
      <c r="B135" s="103" t="s">
        <v>61</v>
      </c>
      <c r="C135" s="93"/>
      <c r="D135" s="126">
        <f>SUM(D134)</f>
        <v>0</v>
      </c>
      <c r="E135" s="126">
        <f aca="true" t="shared" si="41" ref="E135:L135">SUM(E134)</f>
        <v>0</v>
      </c>
      <c r="F135" s="194">
        <f t="shared" si="41"/>
        <v>0</v>
      </c>
      <c r="G135" s="126">
        <f t="shared" si="41"/>
        <v>0</v>
      </c>
      <c r="H135" s="126">
        <f t="shared" si="41"/>
        <v>0</v>
      </c>
      <c r="I135" s="126">
        <f t="shared" si="41"/>
        <v>0</v>
      </c>
      <c r="J135" s="126">
        <f t="shared" si="41"/>
        <v>0</v>
      </c>
      <c r="K135" s="126">
        <f t="shared" si="41"/>
        <v>0</v>
      </c>
      <c r="L135" s="126">
        <f t="shared" si="41"/>
        <v>0</v>
      </c>
      <c r="M135" s="105"/>
      <c r="N135" s="105"/>
      <c r="O135" s="105"/>
      <c r="P135" s="105"/>
      <c r="Q135" s="105"/>
      <c r="R135" s="105"/>
    </row>
    <row r="136" spans="1:12" ht="15">
      <c r="A136" s="1"/>
      <c r="B136" s="50" t="s">
        <v>140</v>
      </c>
      <c r="C136" s="67">
        <v>4202000</v>
      </c>
      <c r="D136" s="108"/>
      <c r="E136" s="108"/>
      <c r="F136" s="132"/>
      <c r="G136" s="108"/>
      <c r="H136" s="108"/>
      <c r="I136" s="108"/>
      <c r="J136" s="108"/>
      <c r="K136" s="108"/>
      <c r="L136" s="108"/>
    </row>
    <row r="137" spans="1:18" s="102" customFormat="1" ht="15">
      <c r="A137" s="90"/>
      <c r="B137" s="103" t="s">
        <v>61</v>
      </c>
      <c r="C137" s="93"/>
      <c r="D137" s="126">
        <f>SUM(D136)</f>
        <v>0</v>
      </c>
      <c r="E137" s="126">
        <f aca="true" t="shared" si="42" ref="E137:L137">SUM(E136)</f>
        <v>0</v>
      </c>
      <c r="F137" s="194">
        <f t="shared" si="42"/>
        <v>0</v>
      </c>
      <c r="G137" s="126">
        <f t="shared" si="42"/>
        <v>0</v>
      </c>
      <c r="H137" s="126">
        <f t="shared" si="42"/>
        <v>0</v>
      </c>
      <c r="I137" s="126">
        <f t="shared" si="42"/>
        <v>0</v>
      </c>
      <c r="J137" s="126">
        <f t="shared" si="42"/>
        <v>0</v>
      </c>
      <c r="K137" s="126">
        <f t="shared" si="42"/>
        <v>0</v>
      </c>
      <c r="L137" s="126">
        <f t="shared" si="42"/>
        <v>0</v>
      </c>
      <c r="M137" s="105"/>
      <c r="N137" s="105"/>
      <c r="O137" s="105"/>
      <c r="P137" s="105"/>
      <c r="Q137" s="105"/>
      <c r="R137" s="105"/>
    </row>
    <row r="138" spans="1:12" ht="15">
      <c r="A138" s="1"/>
      <c r="B138" s="50" t="s">
        <v>141</v>
      </c>
      <c r="C138" s="67">
        <v>4203000</v>
      </c>
      <c r="D138" s="108"/>
      <c r="E138" s="108"/>
      <c r="F138" s="132"/>
      <c r="G138" s="108"/>
      <c r="H138" s="108"/>
      <c r="I138" s="108"/>
      <c r="J138" s="108"/>
      <c r="K138" s="108"/>
      <c r="L138" s="108"/>
    </row>
    <row r="139" spans="1:18" s="102" customFormat="1" ht="15">
      <c r="A139" s="90"/>
      <c r="B139" s="103" t="s">
        <v>61</v>
      </c>
      <c r="C139" s="93"/>
      <c r="D139" s="126">
        <f aca="true" t="shared" si="43" ref="D139:L139">SUM(D138)</f>
        <v>0</v>
      </c>
      <c r="E139" s="126">
        <f t="shared" si="43"/>
        <v>0</v>
      </c>
      <c r="F139" s="194">
        <f t="shared" si="43"/>
        <v>0</v>
      </c>
      <c r="G139" s="126">
        <f t="shared" si="43"/>
        <v>0</v>
      </c>
      <c r="H139" s="126">
        <f t="shared" si="43"/>
        <v>0</v>
      </c>
      <c r="I139" s="126">
        <f t="shared" si="43"/>
        <v>0</v>
      </c>
      <c r="J139" s="126">
        <f t="shared" si="43"/>
        <v>0</v>
      </c>
      <c r="K139" s="126">
        <f t="shared" si="43"/>
        <v>0</v>
      </c>
      <c r="L139" s="126">
        <f t="shared" si="43"/>
        <v>0</v>
      </c>
      <c r="M139" s="105"/>
      <c r="N139" s="105"/>
      <c r="O139" s="105"/>
      <c r="P139" s="105"/>
      <c r="Q139" s="105"/>
      <c r="R139" s="105"/>
    </row>
    <row r="140" spans="1:12" ht="15">
      <c r="A140" s="1"/>
      <c r="B140" s="50" t="s">
        <v>142</v>
      </c>
      <c r="C140" s="67">
        <v>4204000</v>
      </c>
      <c r="D140" s="108"/>
      <c r="E140" s="108"/>
      <c r="F140" s="132"/>
      <c r="G140" s="108"/>
      <c r="H140" s="108"/>
      <c r="I140" s="108"/>
      <c r="J140" s="108"/>
      <c r="K140" s="108"/>
      <c r="L140" s="108"/>
    </row>
    <row r="141" spans="1:18" s="102" customFormat="1" ht="15">
      <c r="A141" s="90"/>
      <c r="B141" s="103" t="s">
        <v>61</v>
      </c>
      <c r="C141" s="93"/>
      <c r="D141" s="126">
        <f aca="true" t="shared" si="44" ref="D141:L141">SUM(D140)</f>
        <v>0</v>
      </c>
      <c r="E141" s="126">
        <f t="shared" si="44"/>
        <v>0</v>
      </c>
      <c r="F141" s="194">
        <f t="shared" si="44"/>
        <v>0</v>
      </c>
      <c r="G141" s="126">
        <f t="shared" si="44"/>
        <v>0</v>
      </c>
      <c r="H141" s="126">
        <f t="shared" si="44"/>
        <v>0</v>
      </c>
      <c r="I141" s="126">
        <f t="shared" si="44"/>
        <v>0</v>
      </c>
      <c r="J141" s="126">
        <f t="shared" si="44"/>
        <v>0</v>
      </c>
      <c r="K141" s="126">
        <f t="shared" si="44"/>
        <v>0</v>
      </c>
      <c r="L141" s="126">
        <f t="shared" si="44"/>
        <v>0</v>
      </c>
      <c r="M141" s="105"/>
      <c r="N141" s="105"/>
      <c r="O141" s="105"/>
      <c r="P141" s="105"/>
      <c r="Q141" s="105"/>
      <c r="R141" s="105"/>
    </row>
    <row r="142" spans="1:12" ht="15">
      <c r="A142" s="1"/>
      <c r="B142" s="50" t="s">
        <v>143</v>
      </c>
      <c r="C142" s="67">
        <v>4205000</v>
      </c>
      <c r="D142" s="108"/>
      <c r="E142" s="108"/>
      <c r="F142" s="132"/>
      <c r="G142" s="108"/>
      <c r="H142" s="108"/>
      <c r="I142" s="108"/>
      <c r="J142" s="108"/>
      <c r="K142" s="108"/>
      <c r="L142" s="108"/>
    </row>
    <row r="143" spans="1:18" s="102" customFormat="1" ht="15">
      <c r="A143" s="90"/>
      <c r="B143" s="103" t="s">
        <v>61</v>
      </c>
      <c r="C143" s="93"/>
      <c r="D143" s="126">
        <f aca="true" t="shared" si="45" ref="D143:L143">SUM(D142)</f>
        <v>0</v>
      </c>
      <c r="E143" s="126">
        <f t="shared" si="45"/>
        <v>0</v>
      </c>
      <c r="F143" s="194">
        <f t="shared" si="45"/>
        <v>0</v>
      </c>
      <c r="G143" s="126">
        <f t="shared" si="45"/>
        <v>0</v>
      </c>
      <c r="H143" s="126">
        <f t="shared" si="45"/>
        <v>0</v>
      </c>
      <c r="I143" s="126">
        <f t="shared" si="45"/>
        <v>0</v>
      </c>
      <c r="J143" s="126">
        <f t="shared" si="45"/>
        <v>0</v>
      </c>
      <c r="K143" s="126">
        <f t="shared" si="45"/>
        <v>0</v>
      </c>
      <c r="L143" s="126">
        <f t="shared" si="45"/>
        <v>0</v>
      </c>
      <c r="M143" s="105"/>
      <c r="N143" s="105"/>
      <c r="O143" s="105"/>
      <c r="P143" s="105"/>
      <c r="Q143" s="105"/>
      <c r="R143" s="105"/>
    </row>
    <row r="144" spans="1:12" ht="15">
      <c r="A144" s="1"/>
      <c r="B144" s="50" t="s">
        <v>144</v>
      </c>
      <c r="C144" s="67">
        <v>4206000</v>
      </c>
      <c r="D144" s="108"/>
      <c r="E144" s="108"/>
      <c r="F144" s="132"/>
      <c r="G144" s="108"/>
      <c r="H144" s="108"/>
      <c r="I144" s="108"/>
      <c r="J144" s="108"/>
      <c r="K144" s="108"/>
      <c r="L144" s="108"/>
    </row>
    <row r="145" spans="1:18" s="102" customFormat="1" ht="15">
      <c r="A145" s="90"/>
      <c r="B145" s="103" t="s">
        <v>61</v>
      </c>
      <c r="C145" s="93"/>
      <c r="D145" s="126">
        <f aca="true" t="shared" si="46" ref="D145:L145">SUM(D144)</f>
        <v>0</v>
      </c>
      <c r="E145" s="126">
        <f t="shared" si="46"/>
        <v>0</v>
      </c>
      <c r="F145" s="194">
        <f t="shared" si="46"/>
        <v>0</v>
      </c>
      <c r="G145" s="126">
        <f t="shared" si="46"/>
        <v>0</v>
      </c>
      <c r="H145" s="126">
        <f t="shared" si="46"/>
        <v>0</v>
      </c>
      <c r="I145" s="126">
        <f t="shared" si="46"/>
        <v>0</v>
      </c>
      <c r="J145" s="126">
        <f t="shared" si="46"/>
        <v>0</v>
      </c>
      <c r="K145" s="126">
        <f t="shared" si="46"/>
        <v>0</v>
      </c>
      <c r="L145" s="126">
        <f t="shared" si="46"/>
        <v>0</v>
      </c>
      <c r="M145" s="105"/>
      <c r="N145" s="105"/>
      <c r="O145" s="105"/>
      <c r="P145" s="105"/>
      <c r="Q145" s="105"/>
      <c r="R145" s="105"/>
    </row>
    <row r="146" spans="1:12" ht="15">
      <c r="A146" s="1"/>
      <c r="B146" s="50" t="s">
        <v>145</v>
      </c>
      <c r="C146" s="67">
        <v>4208000</v>
      </c>
      <c r="D146" s="108"/>
      <c r="E146" s="108"/>
      <c r="F146" s="132"/>
      <c r="G146" s="108"/>
      <c r="H146" s="108"/>
      <c r="I146" s="108"/>
      <c r="J146" s="108"/>
      <c r="K146" s="108"/>
      <c r="L146" s="108"/>
    </row>
    <row r="147" spans="1:18" s="102" customFormat="1" ht="15">
      <c r="A147" s="90"/>
      <c r="B147" s="103" t="s">
        <v>61</v>
      </c>
      <c r="C147" s="93"/>
      <c r="D147" s="126">
        <f aca="true" t="shared" si="47" ref="D147:L147">SUM(D146)</f>
        <v>0</v>
      </c>
      <c r="E147" s="126">
        <f t="shared" si="47"/>
        <v>0</v>
      </c>
      <c r="F147" s="194">
        <f t="shared" si="47"/>
        <v>0</v>
      </c>
      <c r="G147" s="126">
        <f t="shared" si="47"/>
        <v>0</v>
      </c>
      <c r="H147" s="126">
        <f t="shared" si="47"/>
        <v>0</v>
      </c>
      <c r="I147" s="126">
        <f t="shared" si="47"/>
        <v>0</v>
      </c>
      <c r="J147" s="126">
        <f t="shared" si="47"/>
        <v>0</v>
      </c>
      <c r="K147" s="126">
        <f t="shared" si="47"/>
        <v>0</v>
      </c>
      <c r="L147" s="126">
        <f t="shared" si="47"/>
        <v>0</v>
      </c>
      <c r="M147" s="105"/>
      <c r="N147" s="105"/>
      <c r="O147" s="105"/>
      <c r="P147" s="105"/>
      <c r="Q147" s="105"/>
      <c r="R147" s="105"/>
    </row>
    <row r="148" spans="1:18" s="102" customFormat="1" ht="15">
      <c r="A148" s="172"/>
      <c r="B148" s="180" t="s">
        <v>146</v>
      </c>
      <c r="C148" s="169"/>
      <c r="D148" s="167">
        <f>D135+D137+D139+D141+D143+D145+D147</f>
        <v>0</v>
      </c>
      <c r="E148" s="167">
        <f aca="true" t="shared" si="48" ref="E148:L148">E135+E137+E139+E141+E143+E145+E147</f>
        <v>0</v>
      </c>
      <c r="F148" s="168">
        <f t="shared" si="48"/>
        <v>0</v>
      </c>
      <c r="G148" s="167">
        <f t="shared" si="48"/>
        <v>0</v>
      </c>
      <c r="H148" s="167">
        <f t="shared" si="48"/>
        <v>0</v>
      </c>
      <c r="I148" s="167">
        <f t="shared" si="48"/>
        <v>0</v>
      </c>
      <c r="J148" s="167">
        <f t="shared" si="48"/>
        <v>0</v>
      </c>
      <c r="K148" s="167">
        <f t="shared" si="48"/>
        <v>0</v>
      </c>
      <c r="L148" s="167">
        <f t="shared" si="48"/>
        <v>0</v>
      </c>
      <c r="M148" s="105"/>
      <c r="N148" s="105"/>
      <c r="O148" s="105"/>
      <c r="P148" s="105"/>
      <c r="Q148" s="105"/>
      <c r="R148" s="105"/>
    </row>
    <row r="149" spans="1:12" ht="15">
      <c r="A149" s="1">
        <v>4</v>
      </c>
      <c r="B149" s="19" t="s">
        <v>147</v>
      </c>
      <c r="C149" s="66"/>
      <c r="D149" s="29"/>
      <c r="E149" s="29"/>
      <c r="F149" s="114"/>
      <c r="G149" s="60"/>
      <c r="H149" s="29"/>
      <c r="I149" s="60"/>
      <c r="J149" s="29"/>
      <c r="K149" s="29"/>
      <c r="L149" s="29"/>
    </row>
    <row r="150" spans="1:12" ht="15">
      <c r="A150" s="1"/>
      <c r="B150" s="50" t="s">
        <v>139</v>
      </c>
      <c r="C150" s="67">
        <v>4211000</v>
      </c>
      <c r="D150" s="29"/>
      <c r="E150" s="29"/>
      <c r="F150" s="114"/>
      <c r="G150" s="29"/>
      <c r="H150" s="29"/>
      <c r="I150" s="29"/>
      <c r="J150" s="29"/>
      <c r="K150" s="29"/>
      <c r="L150" s="29"/>
    </row>
    <row r="151" spans="1:18" s="102" customFormat="1" ht="15">
      <c r="A151" s="90"/>
      <c r="B151" s="103" t="s">
        <v>61</v>
      </c>
      <c r="C151" s="93"/>
      <c r="D151" s="126">
        <f aca="true" t="shared" si="49" ref="D151:L151">SUM(D141:D150)</f>
        <v>0</v>
      </c>
      <c r="E151" s="126">
        <f t="shared" si="49"/>
        <v>0</v>
      </c>
      <c r="F151" s="194">
        <f t="shared" si="49"/>
        <v>0</v>
      </c>
      <c r="G151" s="126">
        <f t="shared" si="49"/>
        <v>0</v>
      </c>
      <c r="H151" s="126">
        <f t="shared" si="49"/>
        <v>0</v>
      </c>
      <c r="I151" s="126">
        <f t="shared" si="49"/>
        <v>0</v>
      </c>
      <c r="J151" s="126">
        <f t="shared" si="49"/>
        <v>0</v>
      </c>
      <c r="K151" s="126">
        <f t="shared" si="49"/>
        <v>0</v>
      </c>
      <c r="L151" s="126">
        <f t="shared" si="49"/>
        <v>0</v>
      </c>
      <c r="M151" s="105"/>
      <c r="N151" s="105"/>
      <c r="O151" s="105"/>
      <c r="P151" s="105"/>
      <c r="Q151" s="105"/>
      <c r="R151" s="105"/>
    </row>
    <row r="152" spans="1:12" ht="15">
      <c r="A152" s="1"/>
      <c r="B152" s="50" t="s">
        <v>140</v>
      </c>
      <c r="C152" s="67">
        <v>4212000</v>
      </c>
      <c r="D152" s="108"/>
      <c r="E152" s="108"/>
      <c r="F152" s="132"/>
      <c r="G152" s="108"/>
      <c r="H152" s="108"/>
      <c r="I152" s="108"/>
      <c r="J152" s="108"/>
      <c r="K152" s="108"/>
      <c r="L152" s="108"/>
    </row>
    <row r="153" spans="1:18" s="102" customFormat="1" ht="15">
      <c r="A153" s="90"/>
      <c r="B153" s="103" t="s">
        <v>61</v>
      </c>
      <c r="C153" s="93"/>
      <c r="D153" s="126">
        <f aca="true" t="shared" si="50" ref="D153:L153">SUM(D143:D152)</f>
        <v>0</v>
      </c>
      <c r="E153" s="126">
        <f t="shared" si="50"/>
        <v>0</v>
      </c>
      <c r="F153" s="194">
        <f t="shared" si="50"/>
        <v>0</v>
      </c>
      <c r="G153" s="126">
        <f t="shared" si="50"/>
        <v>0</v>
      </c>
      <c r="H153" s="126">
        <f t="shared" si="50"/>
        <v>0</v>
      </c>
      <c r="I153" s="126">
        <f t="shared" si="50"/>
        <v>0</v>
      </c>
      <c r="J153" s="126">
        <f t="shared" si="50"/>
        <v>0</v>
      </c>
      <c r="K153" s="126">
        <f t="shared" si="50"/>
        <v>0</v>
      </c>
      <c r="L153" s="126">
        <f t="shared" si="50"/>
        <v>0</v>
      </c>
      <c r="M153" s="105"/>
      <c r="N153" s="105"/>
      <c r="O153" s="105"/>
      <c r="P153" s="105"/>
      <c r="Q153" s="105"/>
      <c r="R153" s="105"/>
    </row>
    <row r="154" spans="1:12" ht="15">
      <c r="A154" s="1"/>
      <c r="B154" s="50" t="s">
        <v>141</v>
      </c>
      <c r="C154" s="67">
        <v>4213000</v>
      </c>
      <c r="D154" s="108"/>
      <c r="E154" s="108"/>
      <c r="F154" s="132"/>
      <c r="G154" s="108"/>
      <c r="H154" s="108"/>
      <c r="I154" s="108"/>
      <c r="J154" s="108"/>
      <c r="K154" s="108"/>
      <c r="L154" s="108"/>
    </row>
    <row r="155" spans="1:18" s="102" customFormat="1" ht="15">
      <c r="A155" s="90"/>
      <c r="B155" s="103" t="s">
        <v>61</v>
      </c>
      <c r="C155" s="93"/>
      <c r="D155" s="126">
        <f aca="true" t="shared" si="51" ref="D155:L155">SUM(D145:D154)</f>
        <v>0</v>
      </c>
      <c r="E155" s="126">
        <f t="shared" si="51"/>
        <v>0</v>
      </c>
      <c r="F155" s="194">
        <f t="shared" si="51"/>
        <v>0</v>
      </c>
      <c r="G155" s="126">
        <f t="shared" si="51"/>
        <v>0</v>
      </c>
      <c r="H155" s="126">
        <f t="shared" si="51"/>
        <v>0</v>
      </c>
      <c r="I155" s="126">
        <f t="shared" si="51"/>
        <v>0</v>
      </c>
      <c r="J155" s="126">
        <f t="shared" si="51"/>
        <v>0</v>
      </c>
      <c r="K155" s="126">
        <f t="shared" si="51"/>
        <v>0</v>
      </c>
      <c r="L155" s="126">
        <f t="shared" si="51"/>
        <v>0</v>
      </c>
      <c r="M155" s="105"/>
      <c r="N155" s="105"/>
      <c r="O155" s="105"/>
      <c r="P155" s="105"/>
      <c r="Q155" s="105"/>
      <c r="R155" s="105"/>
    </row>
    <row r="156" spans="1:12" ht="15">
      <c r="A156" s="1"/>
      <c r="B156" s="50" t="s">
        <v>142</v>
      </c>
      <c r="C156" s="67">
        <v>4214000</v>
      </c>
      <c r="D156" s="108"/>
      <c r="E156" s="108"/>
      <c r="F156" s="132"/>
      <c r="G156" s="108"/>
      <c r="H156" s="108"/>
      <c r="I156" s="108"/>
      <c r="J156" s="108"/>
      <c r="K156" s="108"/>
      <c r="L156" s="108"/>
    </row>
    <row r="157" spans="1:18" s="102" customFormat="1" ht="15">
      <c r="A157" s="90"/>
      <c r="B157" s="94" t="s">
        <v>61</v>
      </c>
      <c r="C157" s="95"/>
      <c r="D157" s="197">
        <f aca="true" t="shared" si="52" ref="D157:L157">SUM(D147:D156)</f>
        <v>0</v>
      </c>
      <c r="E157" s="197">
        <f t="shared" si="52"/>
        <v>0</v>
      </c>
      <c r="F157" s="198">
        <f t="shared" si="52"/>
        <v>0</v>
      </c>
      <c r="G157" s="197">
        <f t="shared" si="52"/>
        <v>0</v>
      </c>
      <c r="H157" s="197">
        <f t="shared" si="52"/>
        <v>0</v>
      </c>
      <c r="I157" s="197">
        <f t="shared" si="52"/>
        <v>0</v>
      </c>
      <c r="J157" s="197">
        <f t="shared" si="52"/>
        <v>0</v>
      </c>
      <c r="K157" s="197">
        <f t="shared" si="52"/>
        <v>0</v>
      </c>
      <c r="L157" s="197">
        <f t="shared" si="52"/>
        <v>0</v>
      </c>
      <c r="M157" s="105"/>
      <c r="N157" s="105"/>
      <c r="O157" s="105"/>
      <c r="P157" s="105"/>
      <c r="Q157" s="105"/>
      <c r="R157" s="105"/>
    </row>
    <row r="158" spans="1:12" ht="15">
      <c r="A158" s="1"/>
      <c r="B158" s="50" t="s">
        <v>143</v>
      </c>
      <c r="C158" s="67">
        <v>4215000</v>
      </c>
      <c r="D158" s="108"/>
      <c r="E158" s="108"/>
      <c r="F158" s="132"/>
      <c r="G158" s="108"/>
      <c r="H158" s="108"/>
      <c r="I158" s="108"/>
      <c r="J158" s="108"/>
      <c r="K158" s="108"/>
      <c r="L158" s="108"/>
    </row>
    <row r="159" spans="1:18" s="102" customFormat="1" ht="15">
      <c r="A159" s="90"/>
      <c r="B159" s="103" t="s">
        <v>61</v>
      </c>
      <c r="C159" s="93"/>
      <c r="D159" s="126">
        <f aca="true" t="shared" si="53" ref="D159:L159">SUM(D149:D158)</f>
        <v>0</v>
      </c>
      <c r="E159" s="126">
        <f t="shared" si="53"/>
        <v>0</v>
      </c>
      <c r="F159" s="194">
        <f t="shared" si="53"/>
        <v>0</v>
      </c>
      <c r="G159" s="126">
        <f t="shared" si="53"/>
        <v>0</v>
      </c>
      <c r="H159" s="126">
        <f t="shared" si="53"/>
        <v>0</v>
      </c>
      <c r="I159" s="126">
        <f t="shared" si="53"/>
        <v>0</v>
      </c>
      <c r="J159" s="126">
        <f t="shared" si="53"/>
        <v>0</v>
      </c>
      <c r="K159" s="126">
        <f t="shared" si="53"/>
        <v>0</v>
      </c>
      <c r="L159" s="126">
        <f t="shared" si="53"/>
        <v>0</v>
      </c>
      <c r="M159" s="105"/>
      <c r="N159" s="105"/>
      <c r="O159" s="105"/>
      <c r="P159" s="105"/>
      <c r="Q159" s="105"/>
      <c r="R159" s="105"/>
    </row>
    <row r="160" spans="1:12" ht="15">
      <c r="A160" s="1"/>
      <c r="B160" s="50" t="s">
        <v>144</v>
      </c>
      <c r="C160" s="67">
        <v>4216000</v>
      </c>
      <c r="D160" s="108"/>
      <c r="E160" s="108"/>
      <c r="F160" s="132"/>
      <c r="G160" s="108"/>
      <c r="H160" s="108"/>
      <c r="I160" s="108"/>
      <c r="J160" s="108"/>
      <c r="K160" s="108"/>
      <c r="L160" s="108"/>
    </row>
    <row r="161" spans="1:18" s="102" customFormat="1" ht="15">
      <c r="A161" s="90"/>
      <c r="B161" s="103" t="s">
        <v>61</v>
      </c>
      <c r="C161" s="93"/>
      <c r="D161" s="126">
        <f aca="true" t="shared" si="54" ref="D161:L161">SUM(D151:D160)</f>
        <v>0</v>
      </c>
      <c r="E161" s="126">
        <f t="shared" si="54"/>
        <v>0</v>
      </c>
      <c r="F161" s="194">
        <f t="shared" si="54"/>
        <v>0</v>
      </c>
      <c r="G161" s="126">
        <f t="shared" si="54"/>
        <v>0</v>
      </c>
      <c r="H161" s="126">
        <f t="shared" si="54"/>
        <v>0</v>
      </c>
      <c r="I161" s="126">
        <f t="shared" si="54"/>
        <v>0</v>
      </c>
      <c r="J161" s="126">
        <f t="shared" si="54"/>
        <v>0</v>
      </c>
      <c r="K161" s="126">
        <f t="shared" si="54"/>
        <v>0</v>
      </c>
      <c r="L161" s="126">
        <f t="shared" si="54"/>
        <v>0</v>
      </c>
      <c r="M161" s="105"/>
      <c r="N161" s="105"/>
      <c r="O161" s="105"/>
      <c r="P161" s="105"/>
      <c r="Q161" s="105"/>
      <c r="R161" s="105"/>
    </row>
    <row r="162" spans="1:12" ht="15">
      <c r="A162" s="1"/>
      <c r="B162" s="50" t="s">
        <v>145</v>
      </c>
      <c r="C162" s="67">
        <v>4218000</v>
      </c>
      <c r="D162" s="108"/>
      <c r="E162" s="108"/>
      <c r="F162" s="132"/>
      <c r="G162" s="108"/>
      <c r="H162" s="108"/>
      <c r="I162" s="108"/>
      <c r="J162" s="108"/>
      <c r="K162" s="108"/>
      <c r="L162" s="108"/>
    </row>
    <row r="163" spans="1:18" s="102" customFormat="1" ht="15">
      <c r="A163" s="90"/>
      <c r="B163" s="103" t="s">
        <v>61</v>
      </c>
      <c r="C163" s="95"/>
      <c r="D163" s="126">
        <f aca="true" t="shared" si="55" ref="D163:L163">SUM(D153:D162)</f>
        <v>0</v>
      </c>
      <c r="E163" s="126">
        <f t="shared" si="55"/>
        <v>0</v>
      </c>
      <c r="F163" s="194">
        <f t="shared" si="55"/>
        <v>0</v>
      </c>
      <c r="G163" s="126">
        <f t="shared" si="55"/>
        <v>0</v>
      </c>
      <c r="H163" s="126">
        <f t="shared" si="55"/>
        <v>0</v>
      </c>
      <c r="I163" s="126">
        <f t="shared" si="55"/>
        <v>0</v>
      </c>
      <c r="J163" s="126">
        <f t="shared" si="55"/>
        <v>0</v>
      </c>
      <c r="K163" s="126">
        <f t="shared" si="55"/>
        <v>0</v>
      </c>
      <c r="L163" s="126">
        <f t="shared" si="55"/>
        <v>0</v>
      </c>
      <c r="M163" s="105"/>
      <c r="N163" s="105"/>
      <c r="O163" s="105"/>
      <c r="P163" s="105"/>
      <c r="Q163" s="105"/>
      <c r="R163" s="105"/>
    </row>
    <row r="164" spans="1:18" s="102" customFormat="1" ht="15">
      <c r="A164" s="172"/>
      <c r="B164" s="180" t="s">
        <v>148</v>
      </c>
      <c r="C164" s="195"/>
      <c r="D164" s="167">
        <f>D151+D153+D155+D157+D159+D161+D163</f>
        <v>0</v>
      </c>
      <c r="E164" s="167">
        <f aca="true" t="shared" si="56" ref="E164:L164">E151+E153+E155+E157+E159+E161+E163</f>
        <v>0</v>
      </c>
      <c r="F164" s="168">
        <f t="shared" si="56"/>
        <v>0</v>
      </c>
      <c r="G164" s="167">
        <f t="shared" si="56"/>
        <v>0</v>
      </c>
      <c r="H164" s="167">
        <f t="shared" si="56"/>
        <v>0</v>
      </c>
      <c r="I164" s="167">
        <f t="shared" si="56"/>
        <v>0</v>
      </c>
      <c r="J164" s="167">
        <f t="shared" si="56"/>
        <v>0</v>
      </c>
      <c r="K164" s="167">
        <f t="shared" si="56"/>
        <v>0</v>
      </c>
      <c r="L164" s="167">
        <f t="shared" si="56"/>
        <v>0</v>
      </c>
      <c r="M164" s="105"/>
      <c r="N164" s="105"/>
      <c r="O164" s="105"/>
      <c r="P164" s="105"/>
      <c r="Q164" s="105"/>
      <c r="R164" s="105"/>
    </row>
    <row r="165" spans="1:12" ht="15">
      <c r="A165" s="1">
        <v>5</v>
      </c>
      <c r="B165" s="23" t="s">
        <v>149</v>
      </c>
      <c r="C165" s="67"/>
      <c r="D165" s="29"/>
      <c r="E165" s="29"/>
      <c r="F165" s="114"/>
      <c r="G165" s="60"/>
      <c r="H165" s="29"/>
      <c r="I165" s="29"/>
      <c r="J165" s="29"/>
      <c r="K165" s="29"/>
      <c r="L165" s="29"/>
    </row>
    <row r="166" spans="1:12" ht="15">
      <c r="A166" s="1"/>
      <c r="B166" s="50" t="s">
        <v>479</v>
      </c>
      <c r="C166" s="66">
        <v>4301000</v>
      </c>
      <c r="D166" s="29"/>
      <c r="E166" s="29"/>
      <c r="F166" s="114"/>
      <c r="G166" s="108">
        <v>840475</v>
      </c>
      <c r="H166" s="108">
        <v>500000</v>
      </c>
      <c r="I166" s="29">
        <f>H166*35%</f>
        <v>175000</v>
      </c>
      <c r="J166" s="29">
        <f>H166*25%</f>
        <v>125000</v>
      </c>
      <c r="K166" s="29">
        <f>H166*20%</f>
        <v>100000</v>
      </c>
      <c r="L166" s="29">
        <f>H166*20%</f>
        <v>100000</v>
      </c>
    </row>
    <row r="167" spans="1:18" s="102" customFormat="1" ht="15">
      <c r="A167" s="90"/>
      <c r="B167" s="103" t="s">
        <v>61</v>
      </c>
      <c r="C167" s="93"/>
      <c r="D167" s="126">
        <f aca="true" t="shared" si="57" ref="D167:L167">SUM(D157:D166)</f>
        <v>0</v>
      </c>
      <c r="E167" s="126">
        <f t="shared" si="57"/>
        <v>0</v>
      </c>
      <c r="F167" s="194">
        <f t="shared" si="57"/>
        <v>0</v>
      </c>
      <c r="G167" s="126">
        <f t="shared" si="57"/>
        <v>840475</v>
      </c>
      <c r="H167" s="126">
        <f t="shared" si="57"/>
        <v>500000</v>
      </c>
      <c r="I167" s="126">
        <f t="shared" si="57"/>
        <v>175000</v>
      </c>
      <c r="J167" s="126">
        <f t="shared" si="57"/>
        <v>125000</v>
      </c>
      <c r="K167" s="126">
        <f t="shared" si="57"/>
        <v>100000</v>
      </c>
      <c r="L167" s="126">
        <f t="shared" si="57"/>
        <v>100000</v>
      </c>
      <c r="M167" s="105"/>
      <c r="N167" s="105"/>
      <c r="O167" s="105"/>
      <c r="P167" s="105"/>
      <c r="Q167" s="105"/>
      <c r="R167" s="105"/>
    </row>
    <row r="168" spans="1:12" ht="15">
      <c r="A168" s="1"/>
      <c r="B168" s="50" t="s">
        <v>150</v>
      </c>
      <c r="C168" s="67">
        <v>4302000</v>
      </c>
      <c r="D168" s="108"/>
      <c r="E168" s="108"/>
      <c r="F168" s="132"/>
      <c r="G168" s="108"/>
      <c r="H168" s="108"/>
      <c r="I168" s="108"/>
      <c r="J168" s="108"/>
      <c r="K168" s="108"/>
      <c r="L168" s="108"/>
    </row>
    <row r="169" spans="1:18" s="102" customFormat="1" ht="15">
      <c r="A169" s="90"/>
      <c r="B169" s="103" t="s">
        <v>61</v>
      </c>
      <c r="C169" s="95"/>
      <c r="D169" s="126">
        <f>SUM(D159:D168)</f>
        <v>0</v>
      </c>
      <c r="E169" s="126">
        <f>SUM(E159:E168)</f>
        <v>0</v>
      </c>
      <c r="F169" s="194">
        <f>SUM(F159:F168)</f>
        <v>0</v>
      </c>
      <c r="G169" s="126">
        <f aca="true" t="shared" si="58" ref="G169:L169">SUM(G168:G168)</f>
        <v>0</v>
      </c>
      <c r="H169" s="126">
        <f t="shared" si="58"/>
        <v>0</v>
      </c>
      <c r="I169" s="126">
        <f t="shared" si="58"/>
        <v>0</v>
      </c>
      <c r="J169" s="126">
        <f t="shared" si="58"/>
        <v>0</v>
      </c>
      <c r="K169" s="126">
        <f t="shared" si="58"/>
        <v>0</v>
      </c>
      <c r="L169" s="126">
        <f t="shared" si="58"/>
        <v>0</v>
      </c>
      <c r="M169" s="105"/>
      <c r="N169" s="105"/>
      <c r="O169" s="105"/>
      <c r="P169" s="105"/>
      <c r="Q169" s="105"/>
      <c r="R169" s="105"/>
    </row>
    <row r="170" spans="1:12" ht="15">
      <c r="A170" s="1"/>
      <c r="B170" s="50" t="s">
        <v>37</v>
      </c>
      <c r="C170" s="67">
        <v>4308000</v>
      </c>
      <c r="D170" s="108"/>
      <c r="E170" s="108"/>
      <c r="F170" s="132"/>
      <c r="G170" s="108"/>
      <c r="H170" s="108"/>
      <c r="I170" s="108"/>
      <c r="J170" s="108"/>
      <c r="K170" s="108"/>
      <c r="L170" s="108"/>
    </row>
    <row r="171" spans="1:18" s="102" customFormat="1" ht="15">
      <c r="A171" s="90"/>
      <c r="B171" s="103" t="s">
        <v>61</v>
      </c>
      <c r="C171" s="95"/>
      <c r="D171" s="126">
        <f>SUM(D161:D170)</f>
        <v>0</v>
      </c>
      <c r="E171" s="126">
        <f>SUM(E161:E170)</f>
        <v>0</v>
      </c>
      <c r="F171" s="194">
        <f>SUM(F161:F170)</f>
        <v>0</v>
      </c>
      <c r="G171" s="126">
        <f aca="true" t="shared" si="59" ref="G171:L171">SUM(G170:G170)</f>
        <v>0</v>
      </c>
      <c r="H171" s="126">
        <f t="shared" si="59"/>
        <v>0</v>
      </c>
      <c r="I171" s="126">
        <f t="shared" si="59"/>
        <v>0</v>
      </c>
      <c r="J171" s="126">
        <f t="shared" si="59"/>
        <v>0</v>
      </c>
      <c r="K171" s="126">
        <f t="shared" si="59"/>
        <v>0</v>
      </c>
      <c r="L171" s="126">
        <f t="shared" si="59"/>
        <v>0</v>
      </c>
      <c r="M171" s="105"/>
      <c r="N171" s="105"/>
      <c r="O171" s="105"/>
      <c r="P171" s="105"/>
      <c r="Q171" s="105"/>
      <c r="R171" s="105"/>
    </row>
    <row r="172" spans="1:18" s="102" customFormat="1" ht="15">
      <c r="A172" s="172"/>
      <c r="B172" s="180" t="s">
        <v>151</v>
      </c>
      <c r="C172" s="169"/>
      <c r="D172" s="167">
        <f>D167+D169+D171</f>
        <v>0</v>
      </c>
      <c r="E172" s="167">
        <f aca="true" t="shared" si="60" ref="E172:L172">E167+E169+E171</f>
        <v>0</v>
      </c>
      <c r="F172" s="168">
        <f t="shared" si="60"/>
        <v>0</v>
      </c>
      <c r="G172" s="167">
        <f t="shared" si="60"/>
        <v>840475</v>
      </c>
      <c r="H172" s="167">
        <f t="shared" si="60"/>
        <v>500000</v>
      </c>
      <c r="I172" s="167">
        <f t="shared" si="60"/>
        <v>175000</v>
      </c>
      <c r="J172" s="167">
        <f t="shared" si="60"/>
        <v>125000</v>
      </c>
      <c r="K172" s="167">
        <f t="shared" si="60"/>
        <v>100000</v>
      </c>
      <c r="L172" s="167">
        <f t="shared" si="60"/>
        <v>100000</v>
      </c>
      <c r="M172" s="105"/>
      <c r="N172" s="105"/>
      <c r="O172" s="105"/>
      <c r="P172" s="105"/>
      <c r="Q172" s="105"/>
      <c r="R172" s="105"/>
    </row>
    <row r="173" spans="1:12" ht="15">
      <c r="A173" s="1">
        <v>6</v>
      </c>
      <c r="B173" s="23" t="s">
        <v>152</v>
      </c>
      <c r="C173" s="67"/>
      <c r="D173" s="29"/>
      <c r="E173" s="29"/>
      <c r="F173" s="114"/>
      <c r="G173" s="60"/>
      <c r="H173" s="29"/>
      <c r="I173" s="60"/>
      <c r="J173" s="29"/>
      <c r="K173" s="29"/>
      <c r="L173" s="29"/>
    </row>
    <row r="174" spans="1:12" ht="15">
      <c r="A174" s="1">
        <v>6.1</v>
      </c>
      <c r="B174" s="61" t="s">
        <v>478</v>
      </c>
      <c r="C174" s="67"/>
      <c r="D174" s="29"/>
      <c r="E174" s="29"/>
      <c r="F174" s="114"/>
      <c r="G174" s="60"/>
      <c r="H174" s="29"/>
      <c r="I174" s="60"/>
      <c r="J174" s="29"/>
      <c r="K174" s="29"/>
      <c r="L174" s="29"/>
    </row>
    <row r="175" spans="1:12" ht="15">
      <c r="A175" s="1"/>
      <c r="B175" s="28" t="s">
        <v>450</v>
      </c>
      <c r="C175" s="67">
        <v>4601001</v>
      </c>
      <c r="D175" s="29"/>
      <c r="E175" s="29"/>
      <c r="F175" s="114"/>
      <c r="G175" s="60"/>
      <c r="H175" s="29"/>
      <c r="I175" s="60"/>
      <c r="J175" s="29"/>
      <c r="K175" s="29"/>
      <c r="L175" s="29"/>
    </row>
    <row r="176" spans="1:12" ht="15">
      <c r="A176" s="1"/>
      <c r="B176" s="28" t="s">
        <v>451</v>
      </c>
      <c r="C176" s="67">
        <v>4601002</v>
      </c>
      <c r="D176" s="29"/>
      <c r="E176" s="29"/>
      <c r="F176" s="114"/>
      <c r="G176" s="60"/>
      <c r="H176" s="29"/>
      <c r="I176" s="60"/>
      <c r="J176" s="29"/>
      <c r="K176" s="29"/>
      <c r="L176" s="29"/>
    </row>
    <row r="177" spans="1:12" ht="15">
      <c r="A177" s="1"/>
      <c r="B177" s="28" t="s">
        <v>452</v>
      </c>
      <c r="C177" s="67">
        <v>4601003</v>
      </c>
      <c r="D177" s="29"/>
      <c r="E177" s="29"/>
      <c r="F177" s="114"/>
      <c r="G177" s="60"/>
      <c r="H177" s="29"/>
      <c r="I177" s="60"/>
      <c r="J177" s="29"/>
      <c r="K177" s="29"/>
      <c r="L177" s="29"/>
    </row>
    <row r="178" spans="1:12" ht="15">
      <c r="A178" s="1"/>
      <c r="B178" s="28" t="s">
        <v>453</v>
      </c>
      <c r="C178" s="67">
        <v>4601004</v>
      </c>
      <c r="D178" s="108">
        <v>2360500</v>
      </c>
      <c r="E178" s="108">
        <v>1182282</v>
      </c>
      <c r="F178" s="132">
        <v>1000000</v>
      </c>
      <c r="G178" s="187">
        <v>1344000</v>
      </c>
      <c r="H178" s="108">
        <v>1500000</v>
      </c>
      <c r="I178" s="108">
        <f>H178*35%</f>
        <v>525000</v>
      </c>
      <c r="J178" s="108">
        <f>H178*25%</f>
        <v>375000</v>
      </c>
      <c r="K178" s="108">
        <f>H178*20%</f>
        <v>300000</v>
      </c>
      <c r="L178" s="108">
        <f>H178*20%</f>
        <v>300000</v>
      </c>
    </row>
    <row r="179" spans="1:12" ht="15">
      <c r="A179" s="1"/>
      <c r="B179" s="28" t="s">
        <v>454</v>
      </c>
      <c r="C179" s="67">
        <v>4601005</v>
      </c>
      <c r="D179" s="108"/>
      <c r="E179" s="108"/>
      <c r="F179" s="132"/>
      <c r="G179" s="187"/>
      <c r="H179" s="108"/>
      <c r="I179" s="187"/>
      <c r="J179" s="108"/>
      <c r="K179" s="108"/>
      <c r="L179" s="108"/>
    </row>
    <row r="180" spans="1:12" ht="15">
      <c r="A180" s="1"/>
      <c r="B180" s="28" t="s">
        <v>455</v>
      </c>
      <c r="C180" s="68">
        <v>4601006</v>
      </c>
      <c r="D180" s="108"/>
      <c r="E180" s="108"/>
      <c r="F180" s="132"/>
      <c r="G180" s="187">
        <v>285000</v>
      </c>
      <c r="H180" s="108">
        <v>50000</v>
      </c>
      <c r="I180" s="108">
        <f>H180*35%</f>
        <v>17500</v>
      </c>
      <c r="J180" s="108">
        <f>H180*25%</f>
        <v>12500</v>
      </c>
      <c r="K180" s="108">
        <f>H180*20%</f>
        <v>10000</v>
      </c>
      <c r="L180" s="108">
        <f>H180*20%</f>
        <v>10000</v>
      </c>
    </row>
    <row r="181" spans="1:12" ht="15">
      <c r="A181" s="1"/>
      <c r="B181" s="28" t="s">
        <v>456</v>
      </c>
      <c r="C181" s="69">
        <v>4601009</v>
      </c>
      <c r="D181" s="108"/>
      <c r="E181" s="108"/>
      <c r="F181" s="132"/>
      <c r="G181" s="187"/>
      <c r="H181" s="108"/>
      <c r="I181" s="187"/>
      <c r="J181" s="108"/>
      <c r="K181" s="108"/>
      <c r="L181" s="108"/>
    </row>
    <row r="182" spans="1:12" ht="15">
      <c r="A182" s="1"/>
      <c r="B182" s="28" t="s">
        <v>457</v>
      </c>
      <c r="C182" s="69">
        <v>4601010</v>
      </c>
      <c r="D182" s="108"/>
      <c r="E182" s="108"/>
      <c r="F182" s="132"/>
      <c r="G182" s="187">
        <v>49607</v>
      </c>
      <c r="H182" s="108">
        <v>100000</v>
      </c>
      <c r="I182" s="108">
        <f>H182*35%</f>
        <v>35000</v>
      </c>
      <c r="J182" s="108">
        <f>H182*25%</f>
        <v>25000</v>
      </c>
      <c r="K182" s="108">
        <f>H182*20%</f>
        <v>20000</v>
      </c>
      <c r="L182" s="108">
        <f>H182*20%</f>
        <v>20000</v>
      </c>
    </row>
    <row r="183" spans="1:18" s="102" customFormat="1" ht="15">
      <c r="A183" s="90"/>
      <c r="B183" s="103" t="s">
        <v>61</v>
      </c>
      <c r="C183" s="93"/>
      <c r="D183" s="126">
        <f aca="true" t="shared" si="61" ref="D183:L183">SUM(D175:D182)</f>
        <v>2360500</v>
      </c>
      <c r="E183" s="126">
        <f t="shared" si="61"/>
        <v>1182282</v>
      </c>
      <c r="F183" s="194">
        <f t="shared" si="61"/>
        <v>1000000</v>
      </c>
      <c r="G183" s="126">
        <f t="shared" si="61"/>
        <v>1678607</v>
      </c>
      <c r="H183" s="126">
        <f t="shared" si="61"/>
        <v>1650000</v>
      </c>
      <c r="I183" s="126">
        <f t="shared" si="61"/>
        <v>577500</v>
      </c>
      <c r="J183" s="126">
        <f t="shared" si="61"/>
        <v>412500</v>
      </c>
      <c r="K183" s="126">
        <f t="shared" si="61"/>
        <v>330000</v>
      </c>
      <c r="L183" s="126">
        <f t="shared" si="61"/>
        <v>330000</v>
      </c>
      <c r="M183" s="105"/>
      <c r="N183" s="105"/>
      <c r="O183" s="105"/>
      <c r="P183" s="105"/>
      <c r="Q183" s="105"/>
      <c r="R183" s="105"/>
    </row>
    <row r="184" spans="1:12" ht="15">
      <c r="A184" s="1">
        <v>6.2</v>
      </c>
      <c r="B184" s="50" t="s">
        <v>153</v>
      </c>
      <c r="C184" s="67">
        <v>4602000</v>
      </c>
      <c r="D184" s="29"/>
      <c r="E184" s="29"/>
      <c r="F184" s="114"/>
      <c r="G184" s="60"/>
      <c r="H184" s="29"/>
      <c r="I184" s="60"/>
      <c r="J184" s="29"/>
      <c r="K184" s="29"/>
      <c r="L184" s="29"/>
    </row>
    <row r="185" spans="1:18" s="102" customFormat="1" ht="15">
      <c r="A185" s="90"/>
      <c r="B185" s="103" t="s">
        <v>61</v>
      </c>
      <c r="C185" s="95"/>
      <c r="D185" s="126">
        <f>SUM(D184)</f>
        <v>0</v>
      </c>
      <c r="E185" s="126">
        <f aca="true" t="shared" si="62" ref="E185:L185">SUM(E184)</f>
        <v>0</v>
      </c>
      <c r="F185" s="194">
        <f t="shared" si="62"/>
        <v>0</v>
      </c>
      <c r="G185" s="126">
        <f t="shared" si="62"/>
        <v>0</v>
      </c>
      <c r="H185" s="126">
        <f t="shared" si="62"/>
        <v>0</v>
      </c>
      <c r="I185" s="126">
        <f t="shared" si="62"/>
        <v>0</v>
      </c>
      <c r="J185" s="126">
        <f t="shared" si="62"/>
        <v>0</v>
      </c>
      <c r="K185" s="126">
        <f t="shared" si="62"/>
        <v>0</v>
      </c>
      <c r="L185" s="126">
        <f t="shared" si="62"/>
        <v>0</v>
      </c>
      <c r="M185" s="105"/>
      <c r="N185" s="105"/>
      <c r="O185" s="105"/>
      <c r="P185" s="105"/>
      <c r="Q185" s="105"/>
      <c r="R185" s="105"/>
    </row>
    <row r="186" spans="1:12" ht="15">
      <c r="A186" s="1">
        <v>6.3</v>
      </c>
      <c r="B186" s="50" t="s">
        <v>154</v>
      </c>
      <c r="C186" s="67">
        <v>4603000</v>
      </c>
      <c r="D186" s="29"/>
      <c r="E186" s="29"/>
      <c r="F186" s="114"/>
      <c r="G186" s="60"/>
      <c r="H186" s="29"/>
      <c r="I186" s="60"/>
      <c r="J186" s="29"/>
      <c r="K186" s="29"/>
      <c r="L186" s="29"/>
    </row>
    <row r="187" spans="1:18" s="102" customFormat="1" ht="15">
      <c r="A187" s="90"/>
      <c r="B187" s="103" t="s">
        <v>61</v>
      </c>
      <c r="C187" s="95"/>
      <c r="D187" s="126">
        <f aca="true" t="shared" si="63" ref="D187:L187">SUM(D186)</f>
        <v>0</v>
      </c>
      <c r="E187" s="126">
        <f t="shared" si="63"/>
        <v>0</v>
      </c>
      <c r="F187" s="194">
        <f t="shared" si="63"/>
        <v>0</v>
      </c>
      <c r="G187" s="126">
        <f t="shared" si="63"/>
        <v>0</v>
      </c>
      <c r="H187" s="126">
        <f t="shared" si="63"/>
        <v>0</v>
      </c>
      <c r="I187" s="126">
        <f t="shared" si="63"/>
        <v>0</v>
      </c>
      <c r="J187" s="126">
        <f t="shared" si="63"/>
        <v>0</v>
      </c>
      <c r="K187" s="126">
        <f t="shared" si="63"/>
        <v>0</v>
      </c>
      <c r="L187" s="126">
        <f t="shared" si="63"/>
        <v>0</v>
      </c>
      <c r="M187" s="105"/>
      <c r="N187" s="105"/>
      <c r="O187" s="105"/>
      <c r="P187" s="105"/>
      <c r="Q187" s="105"/>
      <c r="R187" s="105"/>
    </row>
    <row r="188" spans="1:12" ht="15">
      <c r="A188" s="1">
        <v>6.4</v>
      </c>
      <c r="B188" s="50" t="s">
        <v>155</v>
      </c>
      <c r="C188" s="66"/>
      <c r="D188" s="29"/>
      <c r="E188" s="29"/>
      <c r="F188" s="114"/>
      <c r="G188" s="60"/>
      <c r="H188" s="29"/>
      <c r="I188" s="29"/>
      <c r="J188" s="29"/>
      <c r="K188" s="29"/>
      <c r="L188" s="29"/>
    </row>
    <row r="189" spans="1:12" ht="15">
      <c r="A189" s="1"/>
      <c r="B189" s="28" t="s">
        <v>458</v>
      </c>
      <c r="C189" s="67">
        <v>4604001</v>
      </c>
      <c r="D189" s="108">
        <v>0</v>
      </c>
      <c r="E189" s="108">
        <v>0</v>
      </c>
      <c r="F189" s="108">
        <v>0</v>
      </c>
      <c r="G189" s="108">
        <v>0</v>
      </c>
      <c r="H189" s="108">
        <v>0</v>
      </c>
      <c r="I189" s="108">
        <v>0</v>
      </c>
      <c r="J189" s="108">
        <v>0</v>
      </c>
      <c r="K189" s="108">
        <v>0</v>
      </c>
      <c r="L189" s="108">
        <v>0</v>
      </c>
    </row>
    <row r="190" spans="1:12" ht="15">
      <c r="A190" s="1"/>
      <c r="B190" s="28" t="s">
        <v>459</v>
      </c>
      <c r="C190" s="67">
        <v>4604002</v>
      </c>
      <c r="D190" s="108">
        <v>0</v>
      </c>
      <c r="E190" s="108">
        <v>0</v>
      </c>
      <c r="F190" s="108">
        <v>0</v>
      </c>
      <c r="G190" s="108">
        <v>0</v>
      </c>
      <c r="H190" s="108">
        <v>0</v>
      </c>
      <c r="I190" s="108">
        <v>0</v>
      </c>
      <c r="J190" s="108">
        <v>0</v>
      </c>
      <c r="K190" s="108">
        <v>0</v>
      </c>
      <c r="L190" s="108">
        <v>0</v>
      </c>
    </row>
    <row r="191" spans="1:12" ht="15">
      <c r="A191" s="1"/>
      <c r="B191" s="28" t="s">
        <v>460</v>
      </c>
      <c r="C191" s="67">
        <v>4604003</v>
      </c>
      <c r="D191" s="108">
        <v>0</v>
      </c>
      <c r="E191" s="108">
        <v>0</v>
      </c>
      <c r="F191" s="108">
        <v>0</v>
      </c>
      <c r="G191" s="108">
        <v>0</v>
      </c>
      <c r="H191" s="108">
        <v>0</v>
      </c>
      <c r="I191" s="108">
        <v>0</v>
      </c>
      <c r="J191" s="108">
        <v>0</v>
      </c>
      <c r="K191" s="108">
        <v>0</v>
      </c>
      <c r="L191" s="108">
        <v>0</v>
      </c>
    </row>
    <row r="192" spans="1:12" ht="15">
      <c r="A192" s="1"/>
      <c r="B192" s="28" t="s">
        <v>461</v>
      </c>
      <c r="C192" s="67">
        <v>4604004</v>
      </c>
      <c r="D192" s="108">
        <v>0</v>
      </c>
      <c r="E192" s="108">
        <v>0</v>
      </c>
      <c r="F192" s="108">
        <v>0</v>
      </c>
      <c r="G192" s="108">
        <v>300000</v>
      </c>
      <c r="H192" s="108">
        <v>0</v>
      </c>
      <c r="I192" s="108">
        <v>0</v>
      </c>
      <c r="J192" s="108">
        <v>0</v>
      </c>
      <c r="K192" s="108">
        <v>0</v>
      </c>
      <c r="L192" s="108">
        <v>0</v>
      </c>
    </row>
    <row r="193" spans="1:12" ht="15">
      <c r="A193" s="1"/>
      <c r="B193" s="28" t="s">
        <v>462</v>
      </c>
      <c r="C193" s="67">
        <v>4604005</v>
      </c>
      <c r="D193" s="108">
        <v>0</v>
      </c>
      <c r="E193" s="108">
        <v>0</v>
      </c>
      <c r="F193" s="108">
        <v>0</v>
      </c>
      <c r="G193" s="108">
        <v>0</v>
      </c>
      <c r="H193" s="108">
        <v>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15">
      <c r="A194" s="1"/>
      <c r="B194" s="28" t="s">
        <v>236</v>
      </c>
      <c r="C194" s="67">
        <v>4604006</v>
      </c>
      <c r="D194" s="108">
        <v>0</v>
      </c>
      <c r="E194" s="108">
        <v>0</v>
      </c>
      <c r="F194" s="108">
        <v>0</v>
      </c>
      <c r="G194" s="108">
        <v>0</v>
      </c>
      <c r="H194" s="108">
        <v>0</v>
      </c>
      <c r="I194" s="108">
        <v>0</v>
      </c>
      <c r="J194" s="108">
        <v>0</v>
      </c>
      <c r="K194" s="108">
        <v>0</v>
      </c>
      <c r="L194" s="108">
        <v>0</v>
      </c>
    </row>
    <row r="195" spans="1:18" s="102" customFormat="1" ht="15">
      <c r="A195" s="90"/>
      <c r="B195" s="103" t="s">
        <v>61</v>
      </c>
      <c r="C195" s="95"/>
      <c r="D195" s="126">
        <f>SUM(D189:D194)</f>
        <v>0</v>
      </c>
      <c r="E195" s="126">
        <f aca="true" t="shared" si="64" ref="E195:L195">SUM(E189:E194)</f>
        <v>0</v>
      </c>
      <c r="F195" s="194">
        <f t="shared" si="64"/>
        <v>0</v>
      </c>
      <c r="G195" s="126">
        <f t="shared" si="64"/>
        <v>300000</v>
      </c>
      <c r="H195" s="126">
        <f t="shared" si="64"/>
        <v>0</v>
      </c>
      <c r="I195" s="126">
        <f t="shared" si="64"/>
        <v>0</v>
      </c>
      <c r="J195" s="126">
        <f t="shared" si="64"/>
        <v>0</v>
      </c>
      <c r="K195" s="126">
        <f t="shared" si="64"/>
        <v>0</v>
      </c>
      <c r="L195" s="126">
        <f t="shared" si="64"/>
        <v>0</v>
      </c>
      <c r="M195" s="105"/>
      <c r="N195" s="105"/>
      <c r="O195" s="105"/>
      <c r="P195" s="105"/>
      <c r="Q195" s="105"/>
      <c r="R195" s="105"/>
    </row>
    <row r="196" spans="1:12" ht="15">
      <c r="A196" s="1">
        <v>6.5</v>
      </c>
      <c r="B196" s="50" t="s">
        <v>156</v>
      </c>
      <c r="C196" s="66"/>
      <c r="D196" s="29"/>
      <c r="E196" s="29"/>
      <c r="F196" s="114"/>
      <c r="G196" s="60"/>
      <c r="H196" s="29"/>
      <c r="I196" s="29"/>
      <c r="J196" s="29"/>
      <c r="K196" s="29"/>
      <c r="L196" s="29"/>
    </row>
    <row r="197" spans="1:12" ht="15">
      <c r="A197" s="1"/>
      <c r="B197" s="28" t="s">
        <v>463</v>
      </c>
      <c r="C197" s="67">
        <v>4605001</v>
      </c>
      <c r="D197" s="108">
        <v>0</v>
      </c>
      <c r="E197" s="108">
        <v>0</v>
      </c>
      <c r="F197" s="108">
        <v>0</v>
      </c>
      <c r="G197" s="108">
        <v>0</v>
      </c>
      <c r="H197" s="108">
        <v>0</v>
      </c>
      <c r="I197" s="108">
        <v>0</v>
      </c>
      <c r="J197" s="108">
        <v>0</v>
      </c>
      <c r="K197" s="108">
        <v>0</v>
      </c>
      <c r="L197" s="108">
        <v>0</v>
      </c>
    </row>
    <row r="198" spans="1:12" ht="15">
      <c r="A198" s="1"/>
      <c r="B198" s="28" t="s">
        <v>464</v>
      </c>
      <c r="C198" s="67">
        <v>4605002</v>
      </c>
      <c r="D198" s="108">
        <v>0</v>
      </c>
      <c r="E198" s="108">
        <v>0</v>
      </c>
      <c r="F198" s="108">
        <v>0</v>
      </c>
      <c r="G198" s="108"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</row>
    <row r="199" spans="1:12" ht="15">
      <c r="A199" s="1"/>
      <c r="B199" s="28" t="s">
        <v>465</v>
      </c>
      <c r="C199" s="67">
        <v>4605003</v>
      </c>
      <c r="D199" s="108">
        <v>0</v>
      </c>
      <c r="E199" s="108">
        <v>0</v>
      </c>
      <c r="F199" s="108">
        <v>0</v>
      </c>
      <c r="G199" s="108">
        <v>0</v>
      </c>
      <c r="H199" s="108">
        <v>0</v>
      </c>
      <c r="I199" s="108">
        <v>0</v>
      </c>
      <c r="J199" s="108">
        <v>0</v>
      </c>
      <c r="K199" s="108">
        <v>0</v>
      </c>
      <c r="L199" s="108">
        <v>0</v>
      </c>
    </row>
    <row r="200" spans="1:18" s="102" customFormat="1" ht="15">
      <c r="A200" s="90"/>
      <c r="B200" s="103" t="s">
        <v>61</v>
      </c>
      <c r="C200" s="95"/>
      <c r="D200" s="126">
        <f>SUM(D197:D199)</f>
        <v>0</v>
      </c>
      <c r="E200" s="126">
        <f aca="true" t="shared" si="65" ref="E200:L200">SUM(E197:E199)</f>
        <v>0</v>
      </c>
      <c r="F200" s="194">
        <f t="shared" si="65"/>
        <v>0</v>
      </c>
      <c r="G200" s="126">
        <f t="shared" si="65"/>
        <v>0</v>
      </c>
      <c r="H200" s="126">
        <f t="shared" si="65"/>
        <v>0</v>
      </c>
      <c r="I200" s="126">
        <f t="shared" si="65"/>
        <v>0</v>
      </c>
      <c r="J200" s="126">
        <f t="shared" si="65"/>
        <v>0</v>
      </c>
      <c r="K200" s="126">
        <f t="shared" si="65"/>
        <v>0</v>
      </c>
      <c r="L200" s="126">
        <f t="shared" si="65"/>
        <v>0</v>
      </c>
      <c r="M200" s="105"/>
      <c r="N200" s="105"/>
      <c r="O200" s="105"/>
      <c r="P200" s="105"/>
      <c r="Q200" s="105"/>
      <c r="R200" s="105"/>
    </row>
    <row r="201" spans="1:12" ht="15">
      <c r="A201" s="1">
        <v>6.6</v>
      </c>
      <c r="B201" s="50" t="s">
        <v>157</v>
      </c>
      <c r="C201" s="66"/>
      <c r="D201" s="29"/>
      <c r="E201" s="29"/>
      <c r="F201" s="114"/>
      <c r="G201" s="60"/>
      <c r="H201" s="70"/>
      <c r="I201" s="29"/>
      <c r="J201" s="29"/>
      <c r="K201" s="29"/>
      <c r="L201" s="29"/>
    </row>
    <row r="202" spans="1:12" ht="15">
      <c r="A202" s="1"/>
      <c r="B202" s="28" t="s">
        <v>466</v>
      </c>
      <c r="C202" s="75">
        <v>4606001</v>
      </c>
      <c r="D202" s="108">
        <v>0</v>
      </c>
      <c r="E202" s="108">
        <v>0</v>
      </c>
      <c r="F202" s="108">
        <v>0</v>
      </c>
      <c r="G202" s="108">
        <v>0</v>
      </c>
      <c r="H202" s="108">
        <v>0</v>
      </c>
      <c r="I202" s="108">
        <v>0</v>
      </c>
      <c r="J202" s="108">
        <v>0</v>
      </c>
      <c r="K202" s="108">
        <v>0</v>
      </c>
      <c r="L202" s="108">
        <v>0</v>
      </c>
    </row>
    <row r="203" spans="1:12" ht="15">
      <c r="A203" s="1"/>
      <c r="B203" s="28" t="s">
        <v>467</v>
      </c>
      <c r="C203" s="75">
        <v>4606002</v>
      </c>
      <c r="D203" s="108">
        <v>0</v>
      </c>
      <c r="E203" s="108">
        <v>0</v>
      </c>
      <c r="F203" s="108">
        <v>0</v>
      </c>
      <c r="G203" s="108">
        <v>0</v>
      </c>
      <c r="H203" s="108">
        <v>0</v>
      </c>
      <c r="I203" s="108">
        <v>0</v>
      </c>
      <c r="J203" s="108">
        <v>0</v>
      </c>
      <c r="K203" s="108">
        <v>0</v>
      </c>
      <c r="L203" s="108">
        <v>0</v>
      </c>
    </row>
    <row r="204" spans="1:12" ht="15">
      <c r="A204" s="1"/>
      <c r="B204" s="28" t="s">
        <v>468</v>
      </c>
      <c r="C204" s="75">
        <v>4606003</v>
      </c>
      <c r="D204" s="108">
        <v>0</v>
      </c>
      <c r="E204" s="108">
        <v>0</v>
      </c>
      <c r="F204" s="108">
        <v>0</v>
      </c>
      <c r="G204" s="108">
        <v>0</v>
      </c>
      <c r="H204" s="108">
        <v>0</v>
      </c>
      <c r="I204" s="108">
        <v>0</v>
      </c>
      <c r="J204" s="108">
        <v>0</v>
      </c>
      <c r="K204" s="108">
        <v>0</v>
      </c>
      <c r="L204" s="108">
        <v>0</v>
      </c>
    </row>
    <row r="205" spans="1:18" s="102" customFormat="1" ht="15">
      <c r="A205" s="90"/>
      <c r="B205" s="103" t="s">
        <v>61</v>
      </c>
      <c r="C205" s="95"/>
      <c r="D205" s="126">
        <f aca="true" t="shared" si="66" ref="D205:K205">SUM(D202:D204)</f>
        <v>0</v>
      </c>
      <c r="E205" s="126">
        <f t="shared" si="66"/>
        <v>0</v>
      </c>
      <c r="F205" s="194">
        <f t="shared" si="66"/>
        <v>0</v>
      </c>
      <c r="G205" s="126">
        <f t="shared" si="66"/>
        <v>0</v>
      </c>
      <c r="H205" s="126">
        <f t="shared" si="66"/>
        <v>0</v>
      </c>
      <c r="I205" s="126">
        <f t="shared" si="66"/>
        <v>0</v>
      </c>
      <c r="J205" s="126">
        <f t="shared" si="66"/>
        <v>0</v>
      </c>
      <c r="K205" s="126">
        <f t="shared" si="66"/>
        <v>0</v>
      </c>
      <c r="L205" s="126">
        <f>SUM(L202:L204)</f>
        <v>0</v>
      </c>
      <c r="M205" s="105"/>
      <c r="N205" s="105"/>
      <c r="O205" s="105"/>
      <c r="P205" s="105"/>
      <c r="Q205" s="105"/>
      <c r="R205" s="105"/>
    </row>
    <row r="206" spans="1:18" s="102" customFormat="1" ht="15">
      <c r="A206" s="172"/>
      <c r="B206" s="180" t="s">
        <v>158</v>
      </c>
      <c r="C206" s="195"/>
      <c r="D206" s="167">
        <f>D183+D185+D187+D195+D200+D205</f>
        <v>2360500</v>
      </c>
      <c r="E206" s="167">
        <f aca="true" t="shared" si="67" ref="E206:L206">E183+E185+E187+E195+E200+E205</f>
        <v>1182282</v>
      </c>
      <c r="F206" s="168">
        <f t="shared" si="67"/>
        <v>1000000</v>
      </c>
      <c r="G206" s="167">
        <f t="shared" si="67"/>
        <v>1978607</v>
      </c>
      <c r="H206" s="167">
        <f t="shared" si="67"/>
        <v>1650000</v>
      </c>
      <c r="I206" s="167">
        <f t="shared" si="67"/>
        <v>577500</v>
      </c>
      <c r="J206" s="167">
        <f t="shared" si="67"/>
        <v>412500</v>
      </c>
      <c r="K206" s="167">
        <f t="shared" si="67"/>
        <v>330000</v>
      </c>
      <c r="L206" s="167">
        <f t="shared" si="67"/>
        <v>330000</v>
      </c>
      <c r="M206" s="105"/>
      <c r="N206" s="105"/>
      <c r="O206" s="105"/>
      <c r="P206" s="105"/>
      <c r="Q206" s="105"/>
      <c r="R206" s="105"/>
    </row>
    <row r="207" spans="1:12" ht="15">
      <c r="A207" s="1">
        <v>7</v>
      </c>
      <c r="B207" s="23" t="s">
        <v>159</v>
      </c>
      <c r="C207" s="66"/>
      <c r="D207" s="29"/>
      <c r="E207" s="29"/>
      <c r="F207" s="114"/>
      <c r="G207" s="60"/>
      <c r="H207" s="60"/>
      <c r="I207" s="29"/>
      <c r="J207" s="29"/>
      <c r="K207" s="29"/>
      <c r="L207" s="29"/>
    </row>
    <row r="208" spans="1:12" ht="15">
      <c r="A208" s="1">
        <v>7.1</v>
      </c>
      <c r="B208" s="61" t="s">
        <v>469</v>
      </c>
      <c r="C208" s="67">
        <v>4701000</v>
      </c>
      <c r="D208" s="108">
        <v>0</v>
      </c>
      <c r="E208" s="108">
        <v>0</v>
      </c>
      <c r="F208" s="108">
        <v>0</v>
      </c>
      <c r="G208" s="108">
        <v>0</v>
      </c>
      <c r="H208" s="108">
        <v>0</v>
      </c>
      <c r="I208" s="108">
        <v>0</v>
      </c>
      <c r="J208" s="108">
        <v>0</v>
      </c>
      <c r="K208" s="108">
        <v>0</v>
      </c>
      <c r="L208" s="108">
        <v>0</v>
      </c>
    </row>
    <row r="209" spans="1:12" ht="15">
      <c r="A209" s="1"/>
      <c r="B209" s="28" t="s">
        <v>470</v>
      </c>
      <c r="C209" s="67">
        <v>4701001</v>
      </c>
      <c r="D209" s="108">
        <v>0</v>
      </c>
      <c r="E209" s="108">
        <v>0</v>
      </c>
      <c r="F209" s="108">
        <v>0</v>
      </c>
      <c r="G209" s="108">
        <v>0</v>
      </c>
      <c r="H209" s="108">
        <v>0</v>
      </c>
      <c r="I209" s="108">
        <v>0</v>
      </c>
      <c r="J209" s="108">
        <v>0</v>
      </c>
      <c r="K209" s="108">
        <v>0</v>
      </c>
      <c r="L209" s="108">
        <v>0</v>
      </c>
    </row>
    <row r="210" spans="1:12" ht="15">
      <c r="A210" s="1"/>
      <c r="B210" s="28" t="s">
        <v>471</v>
      </c>
      <c r="C210" s="67">
        <v>4701002</v>
      </c>
      <c r="D210" s="108">
        <v>0</v>
      </c>
      <c r="E210" s="108">
        <v>0</v>
      </c>
      <c r="F210" s="108">
        <v>0</v>
      </c>
      <c r="G210" s="108">
        <v>0</v>
      </c>
      <c r="H210" s="108">
        <v>0</v>
      </c>
      <c r="I210" s="108">
        <v>0</v>
      </c>
      <c r="J210" s="108">
        <v>0</v>
      </c>
      <c r="K210" s="108">
        <v>0</v>
      </c>
      <c r="L210" s="108">
        <v>0</v>
      </c>
    </row>
    <row r="211" spans="1:12" ht="15">
      <c r="A211" s="1"/>
      <c r="B211" s="28" t="s">
        <v>236</v>
      </c>
      <c r="C211" s="68">
        <v>4701003</v>
      </c>
      <c r="D211" s="108">
        <v>0</v>
      </c>
      <c r="E211" s="108">
        <v>0</v>
      </c>
      <c r="F211" s="108">
        <v>0</v>
      </c>
      <c r="G211" s="108">
        <v>0</v>
      </c>
      <c r="H211" s="108">
        <v>0</v>
      </c>
      <c r="I211" s="108">
        <v>0</v>
      </c>
      <c r="J211" s="108">
        <v>0</v>
      </c>
      <c r="K211" s="108">
        <v>0</v>
      </c>
      <c r="L211" s="108">
        <v>0</v>
      </c>
    </row>
    <row r="212" spans="1:12" ht="15">
      <c r="A212" s="1"/>
      <c r="B212" s="50" t="s">
        <v>412</v>
      </c>
      <c r="C212" s="67">
        <v>3401001</v>
      </c>
      <c r="D212" s="108">
        <v>0</v>
      </c>
      <c r="E212" s="108">
        <v>124735</v>
      </c>
      <c r="F212" s="108">
        <v>0</v>
      </c>
      <c r="G212" s="108">
        <v>224158</v>
      </c>
      <c r="H212" s="108">
        <v>0</v>
      </c>
      <c r="I212" s="108">
        <v>0</v>
      </c>
      <c r="J212" s="108">
        <v>0</v>
      </c>
      <c r="K212" s="108">
        <v>0</v>
      </c>
      <c r="L212" s="108">
        <v>0</v>
      </c>
    </row>
    <row r="213" spans="1:12" ht="15">
      <c r="A213" s="1"/>
      <c r="B213" s="50" t="s">
        <v>411</v>
      </c>
      <c r="C213" s="67">
        <v>3401002</v>
      </c>
      <c r="D213" s="108">
        <v>0</v>
      </c>
      <c r="E213" s="108">
        <v>0</v>
      </c>
      <c r="F213" s="108">
        <v>0</v>
      </c>
      <c r="G213" s="108">
        <v>271322</v>
      </c>
      <c r="H213" s="108">
        <v>0</v>
      </c>
      <c r="I213" s="108">
        <v>0</v>
      </c>
      <c r="J213" s="108">
        <v>0</v>
      </c>
      <c r="K213" s="108">
        <v>0</v>
      </c>
      <c r="L213" s="108">
        <v>0</v>
      </c>
    </row>
    <row r="214" spans="1:12" ht="15">
      <c r="A214" s="1"/>
      <c r="B214" s="50" t="s">
        <v>410</v>
      </c>
      <c r="C214" s="67">
        <v>3401008</v>
      </c>
      <c r="D214" s="108">
        <v>0</v>
      </c>
      <c r="E214" s="108">
        <v>15270</v>
      </c>
      <c r="F214" s="108">
        <v>0</v>
      </c>
      <c r="G214" s="108">
        <v>6619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</row>
    <row r="215" spans="1:18" s="102" customFormat="1" ht="15">
      <c r="A215" s="90"/>
      <c r="B215" s="103" t="s">
        <v>61</v>
      </c>
      <c r="C215" s="95"/>
      <c r="D215" s="126">
        <f>SUM(D208:D214)</f>
        <v>0</v>
      </c>
      <c r="E215" s="126">
        <f aca="true" t="shared" si="68" ref="E215:L215">SUM(E208:E214)</f>
        <v>140005</v>
      </c>
      <c r="F215" s="194">
        <f t="shared" si="68"/>
        <v>0</v>
      </c>
      <c r="G215" s="126">
        <f t="shared" si="68"/>
        <v>502099</v>
      </c>
      <c r="H215" s="126">
        <f t="shared" si="68"/>
        <v>0</v>
      </c>
      <c r="I215" s="126">
        <f t="shared" si="68"/>
        <v>0</v>
      </c>
      <c r="J215" s="126">
        <f t="shared" si="68"/>
        <v>0</v>
      </c>
      <c r="K215" s="126">
        <f t="shared" si="68"/>
        <v>0</v>
      </c>
      <c r="L215" s="126">
        <f t="shared" si="68"/>
        <v>0</v>
      </c>
      <c r="M215" s="105"/>
      <c r="N215" s="105"/>
      <c r="O215" s="105"/>
      <c r="P215" s="105"/>
      <c r="Q215" s="105"/>
      <c r="R215" s="105"/>
    </row>
    <row r="216" spans="1:12" ht="15">
      <c r="A216" s="1">
        <v>7.2</v>
      </c>
      <c r="B216" s="61" t="s">
        <v>160</v>
      </c>
      <c r="C216" s="66"/>
      <c r="D216" s="29"/>
      <c r="E216" s="29"/>
      <c r="F216" s="114"/>
      <c r="G216" s="60"/>
      <c r="H216" s="60"/>
      <c r="I216" s="29"/>
      <c r="J216" s="29"/>
      <c r="K216" s="29"/>
      <c r="L216" s="29"/>
    </row>
    <row r="217" spans="1:12" ht="15">
      <c r="A217" s="1"/>
      <c r="B217" s="28" t="s">
        <v>472</v>
      </c>
      <c r="C217" s="67">
        <v>4703001</v>
      </c>
      <c r="D217" s="108">
        <v>0</v>
      </c>
      <c r="E217" s="108">
        <v>0</v>
      </c>
      <c r="F217" s="132">
        <v>0</v>
      </c>
      <c r="G217" s="187">
        <v>0</v>
      </c>
      <c r="H217" s="108">
        <v>0</v>
      </c>
      <c r="I217" s="187">
        <v>0</v>
      </c>
      <c r="J217" s="108">
        <v>0</v>
      </c>
      <c r="K217" s="108">
        <v>0</v>
      </c>
      <c r="L217" s="108">
        <v>0</v>
      </c>
    </row>
    <row r="218" spans="1:18" s="102" customFormat="1" ht="15">
      <c r="A218" s="90"/>
      <c r="B218" s="103" t="s">
        <v>61</v>
      </c>
      <c r="C218" s="95"/>
      <c r="D218" s="126">
        <f>SUM(D217)</f>
        <v>0</v>
      </c>
      <c r="E218" s="126">
        <f aca="true" t="shared" si="69" ref="E218:L218">SUM(E217)</f>
        <v>0</v>
      </c>
      <c r="F218" s="194">
        <f t="shared" si="69"/>
        <v>0</v>
      </c>
      <c r="G218" s="126">
        <f t="shared" si="69"/>
        <v>0</v>
      </c>
      <c r="H218" s="126">
        <f t="shared" si="69"/>
        <v>0</v>
      </c>
      <c r="I218" s="126">
        <f t="shared" si="69"/>
        <v>0</v>
      </c>
      <c r="J218" s="126">
        <f t="shared" si="69"/>
        <v>0</v>
      </c>
      <c r="K218" s="126">
        <f t="shared" si="69"/>
        <v>0</v>
      </c>
      <c r="L218" s="126">
        <f t="shared" si="69"/>
        <v>0</v>
      </c>
      <c r="M218" s="105"/>
      <c r="N218" s="105"/>
      <c r="O218" s="105"/>
      <c r="P218" s="105"/>
      <c r="Q218" s="105"/>
      <c r="R218" s="105"/>
    </row>
    <row r="219" spans="1:18" s="102" customFormat="1" ht="15">
      <c r="A219" s="172"/>
      <c r="B219" s="180" t="s">
        <v>161</v>
      </c>
      <c r="C219" s="195"/>
      <c r="D219" s="167">
        <f>D215+D218</f>
        <v>0</v>
      </c>
      <c r="E219" s="167">
        <f aca="true" t="shared" si="70" ref="E219:L219">E215+E218</f>
        <v>140005</v>
      </c>
      <c r="F219" s="168">
        <f t="shared" si="70"/>
        <v>0</v>
      </c>
      <c r="G219" s="167">
        <f t="shared" si="70"/>
        <v>502099</v>
      </c>
      <c r="H219" s="167">
        <f t="shared" si="70"/>
        <v>0</v>
      </c>
      <c r="I219" s="167">
        <f t="shared" si="70"/>
        <v>0</v>
      </c>
      <c r="J219" s="167">
        <f t="shared" si="70"/>
        <v>0</v>
      </c>
      <c r="K219" s="167">
        <f t="shared" si="70"/>
        <v>0</v>
      </c>
      <c r="L219" s="167">
        <f t="shared" si="70"/>
        <v>0</v>
      </c>
      <c r="M219" s="105"/>
      <c r="N219" s="105"/>
      <c r="O219" s="105"/>
      <c r="P219" s="105"/>
      <c r="Q219" s="105"/>
      <c r="R219" s="105"/>
    </row>
    <row r="220" spans="1:12" ht="15">
      <c r="A220" s="1">
        <v>8</v>
      </c>
      <c r="B220" s="1" t="s">
        <v>162</v>
      </c>
      <c r="C220" s="67"/>
      <c r="D220" s="29"/>
      <c r="E220" s="29"/>
      <c r="F220" s="114"/>
      <c r="G220" s="60"/>
      <c r="H220" s="29"/>
      <c r="I220" s="60"/>
      <c r="J220" s="29"/>
      <c r="K220" s="29"/>
      <c r="L220" s="29"/>
    </row>
    <row r="221" spans="1:12" ht="15">
      <c r="A221" s="1"/>
      <c r="B221" s="50" t="s">
        <v>473</v>
      </c>
      <c r="C221" s="67">
        <v>4801000</v>
      </c>
      <c r="D221" s="108">
        <v>2750000</v>
      </c>
      <c r="E221" s="108">
        <v>410061</v>
      </c>
      <c r="F221" s="132">
        <v>0</v>
      </c>
      <c r="G221" s="187">
        <v>0</v>
      </c>
      <c r="H221" s="108">
        <v>0</v>
      </c>
      <c r="I221" s="187">
        <v>0</v>
      </c>
      <c r="J221" s="108">
        <v>0</v>
      </c>
      <c r="K221" s="108">
        <v>0</v>
      </c>
      <c r="L221" s="108">
        <v>0</v>
      </c>
    </row>
    <row r="222" spans="1:18" s="102" customFormat="1" ht="15">
      <c r="A222" s="172"/>
      <c r="B222" s="180" t="s">
        <v>163</v>
      </c>
      <c r="C222" s="203"/>
      <c r="D222" s="167">
        <f aca="true" t="shared" si="71" ref="D222:L222">SUM(D221)</f>
        <v>2750000</v>
      </c>
      <c r="E222" s="167">
        <f t="shared" si="71"/>
        <v>410061</v>
      </c>
      <c r="F222" s="168">
        <f t="shared" si="71"/>
        <v>0</v>
      </c>
      <c r="G222" s="167">
        <f t="shared" si="71"/>
        <v>0</v>
      </c>
      <c r="H222" s="167">
        <f t="shared" si="71"/>
        <v>0</v>
      </c>
      <c r="I222" s="167">
        <f t="shared" si="71"/>
        <v>0</v>
      </c>
      <c r="J222" s="167">
        <f t="shared" si="71"/>
        <v>0</v>
      </c>
      <c r="K222" s="167">
        <f t="shared" si="71"/>
        <v>0</v>
      </c>
      <c r="L222" s="167">
        <f t="shared" si="71"/>
        <v>0</v>
      </c>
      <c r="M222" s="105"/>
      <c r="N222" s="105"/>
      <c r="O222" s="105"/>
      <c r="P222" s="105"/>
      <c r="Q222" s="105"/>
      <c r="R222" s="105"/>
    </row>
    <row r="223" spans="1:18" s="102" customFormat="1" ht="15">
      <c r="A223" s="199"/>
      <c r="B223" s="186" t="s">
        <v>476</v>
      </c>
      <c r="C223" s="200"/>
      <c r="D223" s="201">
        <f>D82+D132+D148+D164+D172+D206+D219+D222</f>
        <v>141890500</v>
      </c>
      <c r="E223" s="201">
        <f aca="true" t="shared" si="72" ref="E223:K223">E82+E132+E148+E164+E172+E206+E219+E222</f>
        <v>62014649</v>
      </c>
      <c r="F223" s="202">
        <f t="shared" si="72"/>
        <v>8800000</v>
      </c>
      <c r="G223" s="201">
        <f t="shared" si="72"/>
        <v>38100923</v>
      </c>
      <c r="H223" s="201">
        <f>H82+H132+H148+H164+H172+H206+H219+H222</f>
        <v>71550000</v>
      </c>
      <c r="I223" s="201">
        <f t="shared" si="72"/>
        <v>25042500</v>
      </c>
      <c r="J223" s="201">
        <f t="shared" si="72"/>
        <v>17887500</v>
      </c>
      <c r="K223" s="201">
        <f t="shared" si="72"/>
        <v>14310000</v>
      </c>
      <c r="L223" s="201">
        <f>L82+L132+L148+L164+L172+L206+L219+L222</f>
        <v>14310000</v>
      </c>
      <c r="M223" s="105"/>
      <c r="N223" s="105"/>
      <c r="O223" s="105"/>
      <c r="P223" s="105"/>
      <c r="Q223" s="105"/>
      <c r="R223" s="105"/>
    </row>
  </sheetData>
  <sheetProtection formatCells="0" formatColumns="0" formatRows="0" insertColumns="0" insertRows="0" insertHyperlinks="0" deleteColumns="0" deleteRows="0" sort="0" autoFilter="0" pivotTables="0"/>
  <mergeCells count="12">
    <mergeCell ref="I6:L6"/>
    <mergeCell ref="F6:F7"/>
    <mergeCell ref="G6:G7"/>
    <mergeCell ref="B2:G2"/>
    <mergeCell ref="B3:G3"/>
    <mergeCell ref="B4:G4"/>
    <mergeCell ref="H6:H7"/>
    <mergeCell ref="A6:A7"/>
    <mergeCell ref="B6:B7"/>
    <mergeCell ref="C6:C7"/>
    <mergeCell ref="D6:D7"/>
    <mergeCell ref="E6:E7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3">
      <selection activeCell="N52" sqref="N5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2017-10-09T10:09:06Z</dcterms:modified>
  <cp:category/>
  <cp:version/>
  <cp:contentType/>
  <cp:contentStatus/>
</cp:coreProperties>
</file>